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codeName="ThisWorkbook" autoCompressPictures="0"/>
  <xr:revisionPtr revIDLastSave="0" documentId="13_ncr:1_{134895BD-6B39-4481-9AA7-7177B2F75A42}" xr6:coauthVersionLast="47" xr6:coauthVersionMax="47" xr10:uidLastSave="{00000000-0000-0000-0000-000000000000}"/>
  <bookViews>
    <workbookView xWindow="-120" yWindow="-120" windowWidth="29040" windowHeight="15990" tabRatio="788" activeTab="2" xr2:uid="{00000000-000D-0000-FFFF-FFFF00000000}"/>
  </bookViews>
  <sheets>
    <sheet name="Zone C" sheetId="17" r:id="rId1"/>
    <sheet name="Zone B" sheetId="16" r:id="rId2"/>
    <sheet name="Zone A" sheetId="14" r:id="rId3"/>
  </sheets>
  <definedNames>
    <definedName name="Calendrier10ans" localSheetId="1">'Zone B'!$B$127</definedName>
    <definedName name="Calendrier10ans" localSheetId="0">'Zone C'!$B$127</definedName>
    <definedName name="Calendrier10ans">'Zone A'!$B$127</definedName>
    <definedName name="Calendrier10mois" localSheetId="1">'Zone B'!$C$127</definedName>
    <definedName name="Calendrier10mois" localSheetId="0">'Zone C'!$C$127</definedName>
    <definedName name="Calendrier10mois">'Zone A'!$C$127</definedName>
    <definedName name="Calendrier11ans" localSheetId="1">'Zone B'!$B$141</definedName>
    <definedName name="Calendrier11ans" localSheetId="0">'Zone C'!$B$141</definedName>
    <definedName name="Calendrier11ans">'Zone A'!$B$141</definedName>
    <definedName name="Calendrier11mois" localSheetId="1">'Zone B'!$C$141</definedName>
    <definedName name="Calendrier11mois" localSheetId="0">'Zone C'!$C$141</definedName>
    <definedName name="Calendrier11mois">'Zone A'!$C$141</definedName>
    <definedName name="Calendrier12ans" localSheetId="1">'Zone B'!$B$155</definedName>
    <definedName name="Calendrier12ans" localSheetId="0">'Zone C'!$B$155</definedName>
    <definedName name="Calendrier12ans">'Zone A'!$B$155</definedName>
    <definedName name="Calendrier12mois" localSheetId="1">'Zone B'!$C$155</definedName>
    <definedName name="Calendrier12mois" localSheetId="0">'Zone C'!$C$155</definedName>
    <definedName name="Calendrier12mois">'Zone A'!$C$155</definedName>
    <definedName name="Calendrier1an" localSheetId="1">'Zone B'!$B$1</definedName>
    <definedName name="Calendrier1an" localSheetId="0">'Zone C'!$B$1</definedName>
    <definedName name="Calendrier1an">'Zone A'!$B$1</definedName>
    <definedName name="Calendrier1mois" localSheetId="1">'Zone B'!$C$1</definedName>
    <definedName name="Calendrier1mois" localSheetId="0">'Zone C'!$C$1</definedName>
    <definedName name="Calendrier1mois">'Zone A'!$C$1</definedName>
    <definedName name="Calendrier2ans" localSheetId="1">'Zone B'!$B$15</definedName>
    <definedName name="Calendrier2ans" localSheetId="0">'Zone C'!$B$15</definedName>
    <definedName name="Calendrier2ans">'Zone A'!$B$15</definedName>
    <definedName name="Calendrier2mois" localSheetId="1">'Zone B'!$C$15</definedName>
    <definedName name="Calendrier2mois" localSheetId="0">'Zone C'!$C$15</definedName>
    <definedName name="Calendrier2mois">'Zone A'!$C$15</definedName>
    <definedName name="Calendrier3ans" localSheetId="1">'Zone B'!$B$29</definedName>
    <definedName name="Calendrier3ans" localSheetId="0">'Zone C'!$B$29</definedName>
    <definedName name="Calendrier3ans">'Zone A'!$B$29</definedName>
    <definedName name="Calendrier3mois" localSheetId="1">'Zone B'!$C$29</definedName>
    <definedName name="Calendrier3mois" localSheetId="0">'Zone C'!$C$29</definedName>
    <definedName name="Calendrier3mois">'Zone A'!$C$29</definedName>
    <definedName name="Calendrier4ans" localSheetId="1">'Zone B'!$B$43</definedName>
    <definedName name="Calendrier4ans" localSheetId="0">'Zone C'!$B$43</definedName>
    <definedName name="Calendrier4ans">'Zone A'!$B$43</definedName>
    <definedName name="Calendrier4mois" localSheetId="1">'Zone B'!$C$43</definedName>
    <definedName name="Calendrier4mois" localSheetId="0">'Zone C'!$C$43</definedName>
    <definedName name="Calendrier4mois">'Zone A'!$C$43</definedName>
    <definedName name="Calendrier5ans" localSheetId="1">'Zone B'!$B$57</definedName>
    <definedName name="Calendrier5ans" localSheetId="0">'Zone C'!$B$57</definedName>
    <definedName name="Calendrier5ans">'Zone A'!$B$57</definedName>
    <definedName name="Calendrier5mois" localSheetId="1">'Zone B'!$C$57</definedName>
    <definedName name="Calendrier5mois" localSheetId="0">'Zone C'!$C$57</definedName>
    <definedName name="Calendrier5mois">'Zone A'!$C$57</definedName>
    <definedName name="Calendrier6ans" localSheetId="1">'Zone B'!$B$71</definedName>
    <definedName name="Calendrier6ans" localSheetId="0">'Zone C'!$B$71</definedName>
    <definedName name="Calendrier6ans">'Zone A'!$B$71</definedName>
    <definedName name="Calendrier6mois" localSheetId="1">'Zone B'!$C$71</definedName>
    <definedName name="Calendrier6mois" localSheetId="0">'Zone C'!$C$71</definedName>
    <definedName name="Calendrier6mois">'Zone A'!$C$71</definedName>
    <definedName name="Calendrier7ans" localSheetId="1">'Zone B'!$B$85</definedName>
    <definedName name="Calendrier7ans" localSheetId="0">'Zone C'!$B$85</definedName>
    <definedName name="Calendrier7ans">'Zone A'!$B$85</definedName>
    <definedName name="Calendrier7mois" localSheetId="1">'Zone B'!$C$85</definedName>
    <definedName name="Calendrier7mois" localSheetId="0">'Zone C'!$C$85</definedName>
    <definedName name="Calendrier7mois">'Zone A'!$C$85</definedName>
    <definedName name="Calendrier8ans" localSheetId="1">'Zone B'!$B$99</definedName>
    <definedName name="Calendrier8ans" localSheetId="0">'Zone C'!$B$99</definedName>
    <definedName name="Calendrier8ans">'Zone A'!$B$99</definedName>
    <definedName name="Calendrier8mois" localSheetId="1">'Zone B'!$C$99</definedName>
    <definedName name="Calendrier8mois" localSheetId="0">'Zone C'!$C$99</definedName>
    <definedName name="Calendrier8mois">'Zone A'!$C$99</definedName>
    <definedName name="Calendrier9ans" localSheetId="1">'Zone B'!$B$113</definedName>
    <definedName name="Calendrier9ans" localSheetId="0">'Zone C'!$B$113</definedName>
    <definedName name="Calendrier9ans">'Zone A'!$B$113</definedName>
    <definedName name="Calendrier9mois" localSheetId="1">'Zone B'!$C$113</definedName>
    <definedName name="Calendrier9mois" localSheetId="0">'Zone C'!$C$113</definedName>
    <definedName name="Calendrier9mois">'Zone A'!$C$113</definedName>
    <definedName name="DébutSemaine" localSheetId="1">'Zone B'!$B$2</definedName>
    <definedName name="DébutSemaine" localSheetId="0">'Zone C'!$B$2</definedName>
    <definedName name="DébutSemaine">'Zone A'!$B$2</definedName>
    <definedName name="Jours">{0,1,2,3,4,5,6}</definedName>
    <definedName name="Jourssemaine">{"LUNDI","MARDI","MERCREDI","JEUDI","VENDREDI","SAMEDI","DIMANCHE"}</definedName>
    <definedName name="Mois">{"Janvier","Février","Mars","Avril","Mai","Juin","Juillet","Août","Septembre","Octobre","Novembre","Décembre"}</definedName>
    <definedName name="OptionCalendrier10mois" localSheetId="1">MATCH('Zone B'!Calendrier10mois,Mois,0)</definedName>
    <definedName name="OptionCalendrier10mois" localSheetId="0">MATCH('Zone C'!Calendrier10mois,Mois,0)</definedName>
    <definedName name="OptionCalendrier10mois">MATCH(Calendrier10mois,Mois,0)</definedName>
    <definedName name="OptionCalendrier11mois" localSheetId="1">MATCH('Zone B'!Calendrier11mois,Mois,0)</definedName>
    <definedName name="OptionCalendrier11mois" localSheetId="0">MATCH('Zone C'!Calendrier11mois,Mois,0)</definedName>
    <definedName name="OptionCalendrier11mois">MATCH(Calendrier11mois,Mois,0)</definedName>
    <definedName name="OptionCalendrier12mois" localSheetId="1">MATCH('Zone B'!Calendrier12mois,Mois,0)</definedName>
    <definedName name="OptionCalendrier12mois" localSheetId="0">MATCH('Zone C'!Calendrier12mois,Mois,0)</definedName>
    <definedName name="OptionCalendrier12mois">MATCH(Calendrier12mois,Mois,0)</definedName>
    <definedName name="OptionCalendrier1mois" localSheetId="1">MATCH('Zone B'!Calendrier1mois,Mois,0)</definedName>
    <definedName name="OptionCalendrier1mois" localSheetId="0">MATCH('Zone C'!Calendrier1mois,Mois,0)</definedName>
    <definedName name="OptionCalendrier1mois">MATCH(Calendrier1mois,Mois,0)</definedName>
    <definedName name="OptionCalendrier2mois" localSheetId="1">MATCH('Zone B'!Calendrier2mois,Mois,0)</definedName>
    <definedName name="OptionCalendrier2mois" localSheetId="0">MATCH('Zone C'!Calendrier2mois,Mois,0)</definedName>
    <definedName name="OptionCalendrier2mois">MATCH(Calendrier2mois,Mois,0)</definedName>
    <definedName name="OptionCalendrier3mois" localSheetId="1">MATCH('Zone B'!Calendrier3mois,Mois,0)</definedName>
    <definedName name="OptionCalendrier3mois" localSheetId="0">MATCH('Zone C'!Calendrier3mois,Mois,0)</definedName>
    <definedName name="OptionCalendrier3mois">MATCH(Calendrier3mois,Mois,0)</definedName>
    <definedName name="OptionCalendrier4mois" localSheetId="1">MATCH('Zone B'!Calendrier4mois,Mois,0)</definedName>
    <definedName name="OptionCalendrier4mois" localSheetId="0">MATCH('Zone C'!Calendrier4mois,Mois,0)</definedName>
    <definedName name="OptionCalendrier4mois">MATCH(Calendrier4mois,Mois,0)</definedName>
    <definedName name="OptionCalendrier5mois" localSheetId="1">MATCH('Zone B'!Calendrier5mois,Mois,0)</definedName>
    <definedName name="OptionCalendrier5mois" localSheetId="0">MATCH('Zone C'!Calendrier5mois,Mois,0)</definedName>
    <definedName name="OptionCalendrier5mois">MATCH(Calendrier5mois,Mois,0)</definedName>
    <definedName name="OptionCalendrier6mois" localSheetId="1">MATCH('Zone B'!Calendrier6mois,Mois,0)</definedName>
    <definedName name="OptionCalendrier6mois" localSheetId="0">MATCH('Zone C'!Calendrier6mois,Mois,0)</definedName>
    <definedName name="OptionCalendrier6mois">MATCH(Calendrier6mois,Mois,0)</definedName>
    <definedName name="OptionCalendrier7mois" localSheetId="1">MATCH('Zone B'!Calendrier7mois,Mois,0)</definedName>
    <definedName name="OptionCalendrier7mois" localSheetId="0">MATCH('Zone C'!Calendrier7mois,Mois,0)</definedName>
    <definedName name="OptionCalendrier7mois">MATCH(Calendrier7mois,Mois,0)</definedName>
    <definedName name="OptionCalendrier8mois" localSheetId="1">MATCH('Zone B'!Calendrier8mois,Mois,0)</definedName>
    <definedName name="OptionCalendrier8mois" localSheetId="0">MATCH('Zone C'!Calendrier8mois,Mois,0)</definedName>
    <definedName name="OptionCalendrier8mois">MATCH(Calendrier8mois,Mois,0)</definedName>
    <definedName name="OptionCalendrier9mois" localSheetId="1">MATCH('Zone B'!Calendrier9mois,Mois,0)</definedName>
    <definedName name="OptionCalendrier9mois" localSheetId="0">MATCH('Zone C'!Calendrier9mois,Mois,0)</definedName>
    <definedName name="OptionCalendrier9mois">MATCH(Calendrier9mois,Mois,0)</definedName>
    <definedName name="OptionJoursemaine" localSheetId="1">MATCH('Zone B'!DébutSemaine,Jourssemaine,0)+10</definedName>
    <definedName name="OptionJoursemaine" localSheetId="0">MATCH('Zone C'!DébutSemaine,Jourssemaine,0)+10</definedName>
    <definedName name="OptionJoursemaine">MATCH(DébutSemaine,Jourssemaine,0)+10</definedName>
    <definedName name="ValeurDébutsemaine" localSheetId="1">IF('Zone B'!DébutSemaine="LUNDI",2,1)</definedName>
    <definedName name="ValeurDébutsemaine" localSheetId="0">IF('Zone C'!DébutSemaine="LUNDI",2,1)</definedName>
    <definedName name="ValeurDébutsemaine">IF(DébutSemaine="LUNDI",2,1)</definedName>
    <definedName name="_xlnm.Print_Area" localSheetId="2">'Zone A'!$A$71:$H$98</definedName>
    <definedName name="_xlnm.Print_Area" localSheetId="1">'Zone B'!$B$127:$H$158</definedName>
    <definedName name="_xlnm.Print_Area" localSheetId="0">'Zone C'!$B$99:$H$126</definedName>
    <definedName name="ZoneTitreColonne1...H12.1" localSheetId="1">'Zone B'!$B$2</definedName>
    <definedName name="ZoneTitreColonne1...H12.1" localSheetId="0">'Zone C'!$B$2</definedName>
    <definedName name="ZoneTitreColonne1...H12.1">'Zone A'!$B$2</definedName>
    <definedName name="ZoneTitreColonne10..H54.1" localSheetId="1">'Zone B'!$B$44</definedName>
    <definedName name="ZoneTitreColonne10..H54.1" localSheetId="0">'Zone C'!$B$44</definedName>
    <definedName name="ZoneTitreColonne10..H54.1">'Zone A'!$B$44</definedName>
    <definedName name="ZoneTitreColonne11..C56.1" localSheetId="1">'Zone B'!$B$44</definedName>
    <definedName name="ZoneTitreColonne11..C56.1" localSheetId="0">'Zone C'!$B$44</definedName>
    <definedName name="ZoneTitreColonne11..C56.1">'Zone A'!$B$44</definedName>
    <definedName name="ZoneTitreColonne12..D56.1" localSheetId="1">'Zone B'!$D$55</definedName>
    <definedName name="ZoneTitreColonne12..D56.1" localSheetId="0">'Zone C'!$D$55</definedName>
    <definedName name="ZoneTitreColonne12..D56.1">'Zone A'!$D$55</definedName>
    <definedName name="ZoneTitreColonne13..H68.1" localSheetId="1">'Zone B'!$B$58</definedName>
    <definedName name="ZoneTitreColonne13..H68.1" localSheetId="0">'Zone C'!$B$58</definedName>
    <definedName name="ZoneTitreColonne13..H68.1">'Zone A'!$B$58</definedName>
    <definedName name="ZoneTitreColonne14..C70.1" localSheetId="1">'Zone B'!$B$58</definedName>
    <definedName name="ZoneTitreColonne14..C70.1" localSheetId="0">'Zone C'!$B$58</definedName>
    <definedName name="ZoneTitreColonne14..C70.1">'Zone A'!$B$58</definedName>
    <definedName name="ZoneTitreColonne15..D70.1" localSheetId="1">'Zone B'!$D$69</definedName>
    <definedName name="ZoneTitreColonne15..D70.1" localSheetId="0">'Zone C'!$D$69</definedName>
    <definedName name="ZoneTitreColonne15..D70.1">'Zone A'!$D$69</definedName>
    <definedName name="ZoneTitreColonne16..H82.1" localSheetId="1">'Zone B'!$B$72</definedName>
    <definedName name="ZoneTitreColonne16..H82.1" localSheetId="0">'Zone C'!$B$72</definedName>
    <definedName name="ZoneTitreColonne16..H82.1">'Zone A'!$B$72</definedName>
    <definedName name="ZoneTitreColonne17..C84.1" localSheetId="1">'Zone B'!$B$72</definedName>
    <definedName name="ZoneTitreColonne17..C84.1" localSheetId="0">'Zone C'!$B$72</definedName>
    <definedName name="ZoneTitreColonne17..C84.1">'Zone A'!$B$72</definedName>
    <definedName name="ZoneTitreColonne18..D84.1" localSheetId="1">'Zone B'!$D$83</definedName>
    <definedName name="ZoneTitreColonne18..D84.1" localSheetId="0">'Zone C'!$D$83</definedName>
    <definedName name="ZoneTitreColonne18..D84.1">'Zone A'!$D$83</definedName>
    <definedName name="ZoneTitreColonne19..H96.1" localSheetId="1">'Zone B'!$B$86</definedName>
    <definedName name="ZoneTitreColonne19..H96.1" localSheetId="0">'Zone C'!$B$86</definedName>
    <definedName name="ZoneTitreColonne19..H96.1">'Zone A'!$B$86</definedName>
    <definedName name="ZoneTitreColonne2...C14.1" localSheetId="1">'Zone B'!$B$2</definedName>
    <definedName name="ZoneTitreColonne2...C14.1" localSheetId="0">'Zone C'!$B$2</definedName>
    <definedName name="ZoneTitreColonne2...C14.1">'Zone A'!$B$2</definedName>
    <definedName name="ZoneTitreColonne20..C98.1" localSheetId="1">'Zone B'!$B$86</definedName>
    <definedName name="ZoneTitreColonne20..C98.1" localSheetId="0">'Zone C'!$B$86</definedName>
    <definedName name="ZoneTitreColonne20..C98.1">'Zone A'!$B$86</definedName>
    <definedName name="ZoneTitreColonne21..D98.1" localSheetId="1">'Zone B'!$D$97</definedName>
    <definedName name="ZoneTitreColonne21..D98.1" localSheetId="0">'Zone C'!$D$97</definedName>
    <definedName name="ZoneTitreColonne21..D98.1">'Zone A'!$D$97</definedName>
    <definedName name="ZoneTitreColonne22..H110.1" localSheetId="1">'Zone B'!$B$100</definedName>
    <definedName name="ZoneTitreColonne22..H110.1" localSheetId="0">'Zone C'!$B$100</definedName>
    <definedName name="ZoneTitreColonne22..H110.1">'Zone A'!$B$100</definedName>
    <definedName name="ZoneTitreColonne23..C112.1" localSheetId="1">'Zone B'!$B$100</definedName>
    <definedName name="ZoneTitreColonne23..C112.1" localSheetId="0">'Zone C'!$B$100</definedName>
    <definedName name="ZoneTitreColonne23..C112.1">'Zone A'!$B$100</definedName>
    <definedName name="ZoneTitreColonne24..D112.1" localSheetId="1">'Zone B'!$D$111</definedName>
    <definedName name="ZoneTitreColonne24..D112.1" localSheetId="0">'Zone C'!$D$111</definedName>
    <definedName name="ZoneTitreColonne24..D112.1">'Zone A'!$D$111</definedName>
    <definedName name="ZoneTitreColonne25..H124.1" localSheetId="1">'Zone B'!$B$114</definedName>
    <definedName name="ZoneTitreColonne25..H124.1" localSheetId="0">'Zone C'!$B$114</definedName>
    <definedName name="ZoneTitreColonne25..H124.1">'Zone A'!$B$114</definedName>
    <definedName name="ZoneTitreColonne26..C126.1" localSheetId="1">'Zone B'!$B$114</definedName>
    <definedName name="ZoneTitreColonne26..C126.1" localSheetId="0">'Zone C'!$B$114</definedName>
    <definedName name="ZoneTitreColonne26..C126.1">'Zone A'!$B$114</definedName>
    <definedName name="ZoneTitreColonne27..D126.1" localSheetId="1">'Zone B'!$D$125</definedName>
    <definedName name="ZoneTitreColonne27..D126.1" localSheetId="0">'Zone C'!$D$125</definedName>
    <definedName name="ZoneTitreColonne27..D126.1">'Zone A'!$D$125</definedName>
    <definedName name="ZoneTitreColonne28..H138.1" localSheetId="1">'Zone B'!$B$128</definedName>
    <definedName name="ZoneTitreColonne28..H138.1" localSheetId="0">'Zone C'!$B$128</definedName>
    <definedName name="ZoneTitreColonne28..H138.1">'Zone A'!$B$128</definedName>
    <definedName name="ZoneTitreColonne29..C140.1" localSheetId="1">'Zone B'!$B$128</definedName>
    <definedName name="ZoneTitreColonne29..C140.1" localSheetId="0">'Zone C'!$B$128</definedName>
    <definedName name="ZoneTitreColonne29..C140.1">'Zone A'!$B$128</definedName>
    <definedName name="ZoneTitreColonne3..D14.1" localSheetId="1">'Zone B'!$D$13</definedName>
    <definedName name="ZoneTitreColonne3..D14.1" localSheetId="0">'Zone C'!$D$13</definedName>
    <definedName name="ZoneTitreColonne3..D14.1">'Zone A'!$D$13</definedName>
    <definedName name="ZoneTitreColonne30..D140.1" localSheetId="1">'Zone B'!$D$139</definedName>
    <definedName name="ZoneTitreColonne30..D140.1" localSheetId="0">'Zone C'!$D$139</definedName>
    <definedName name="ZoneTitreColonne30..D140.1">'Zone A'!$D$139</definedName>
    <definedName name="ZoneTitreColonne31..H152.1" localSheetId="1">'Zone B'!$B$142</definedName>
    <definedName name="ZoneTitreColonne31..H152.1" localSheetId="0">'Zone C'!$B$142</definedName>
    <definedName name="ZoneTitreColonne31..H152.1">'Zone A'!$B$142</definedName>
    <definedName name="ZoneTitreColonne32..C154.1" localSheetId="1">'Zone B'!$B$142</definedName>
    <definedName name="ZoneTitreColonne32..C154.1" localSheetId="0">'Zone C'!$B$142</definedName>
    <definedName name="ZoneTitreColonne32..C154.1">'Zone A'!$B$142</definedName>
    <definedName name="ZoneTitreColonne33..D154.1" localSheetId="1">'Zone B'!$D$153</definedName>
    <definedName name="ZoneTitreColonne33..D154.1" localSheetId="0">'Zone C'!$D$153</definedName>
    <definedName name="ZoneTitreColonne33..D154.1">'Zone A'!$D$153</definedName>
    <definedName name="ZoneTitreColonne34..H166.1" localSheetId="1">'Zone B'!$B$156</definedName>
    <definedName name="ZoneTitreColonne34..H166.1" localSheetId="0">'Zone C'!$B$156</definedName>
    <definedName name="ZoneTitreColonne34..H166.1">'Zone A'!$B$156</definedName>
    <definedName name="ZoneTitreColonne35..C168.1" localSheetId="1">'Zone B'!$B$156</definedName>
    <definedName name="ZoneTitreColonne35..C168.1" localSheetId="0">'Zone C'!$B$156</definedName>
    <definedName name="ZoneTitreColonne35..C168.1">'Zone A'!$B$156</definedName>
    <definedName name="ZoneTitreColonne36..D168.1" localSheetId="1">'Zone B'!$D$167</definedName>
    <definedName name="ZoneTitreColonne36..D168.1" localSheetId="0">'Zone C'!$D$167</definedName>
    <definedName name="ZoneTitreColonne36..D168.1">'Zone A'!$D$167</definedName>
    <definedName name="ZoneTitreColonne4..H26.1" localSheetId="1">'Zone B'!$B$16</definedName>
    <definedName name="ZoneTitreColonne4..H26.1" localSheetId="0">'Zone C'!$B$16</definedName>
    <definedName name="ZoneTitreColonne4..H26.1">'Zone A'!$B$16</definedName>
    <definedName name="ZoneTitreColonne5..C28.1" localSheetId="1">'Zone B'!$B$16</definedName>
    <definedName name="ZoneTitreColonne5..C28.1" localSheetId="0">'Zone C'!$B$16</definedName>
    <definedName name="ZoneTitreColonne5..C28.1">'Zone A'!$B$16</definedName>
    <definedName name="ZoneTitreColonne6..D28.1" localSheetId="1">'Zone B'!$D$27</definedName>
    <definedName name="ZoneTitreColonne6..D28.1" localSheetId="0">'Zone C'!$D$27</definedName>
    <definedName name="ZoneTitreColonne6..D28.1">'Zone A'!$D$27</definedName>
    <definedName name="ZoneTitreColonne7..H40.1" localSheetId="1">'Zone B'!$B$30</definedName>
    <definedName name="ZoneTitreColonne7..H40.1" localSheetId="0">'Zone C'!$B$30</definedName>
    <definedName name="ZoneTitreColonne7..H40.1">'Zone A'!$B$30</definedName>
    <definedName name="ZoneTitreColonne8..C42.1" localSheetId="1">'Zone B'!$B$30</definedName>
    <definedName name="ZoneTitreColonne8..C42.1" localSheetId="0">'Zone C'!$B$30</definedName>
    <definedName name="ZoneTitreColonne8..C42.1">'Zone A'!$B$30</definedName>
    <definedName name="ZoneTitreColonne9..D42.1" localSheetId="1">'Zone B'!$D$41</definedName>
    <definedName name="ZoneTitreColonne9..D42.1" localSheetId="0">'Zone C'!$D$41</definedName>
    <definedName name="ZoneTitreColonne9..D42.1">'Zone A'!$D$41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7" l="1"/>
  <c r="B15" i="17" s="1"/>
  <c r="B1" i="16"/>
  <c r="B15" i="16" s="1"/>
  <c r="B1" i="14"/>
  <c r="B3" i="17" l="1" a="1"/>
  <c r="C3" i="17" s="1"/>
  <c r="C2" i="17" s="1"/>
  <c r="B5" i="17" a="1"/>
  <c r="G5" i="17" s="1"/>
  <c r="B7" i="17" a="1"/>
  <c r="H7" i="17" s="1"/>
  <c r="B9" i="17" a="1"/>
  <c r="C9" i="17" s="1"/>
  <c r="B11" i="17" a="1"/>
  <c r="G11" i="17" s="1"/>
  <c r="B13" i="17" a="1"/>
  <c r="C13" i="17" s="1"/>
  <c r="C15" i="17"/>
  <c r="B17" i="17" s="1" a="1"/>
  <c r="B3" i="16" a="1"/>
  <c r="C3" i="16" s="1"/>
  <c r="C2" i="16" s="1"/>
  <c r="B7" i="16" a="1"/>
  <c r="H7" i="16" s="1"/>
  <c r="B9" i="16" a="1"/>
  <c r="C9" i="16" s="1"/>
  <c r="B5" i="16" a="1"/>
  <c r="G5" i="16" s="1"/>
  <c r="B11" i="16" a="1"/>
  <c r="G11" i="16" s="1"/>
  <c r="B13" i="16" a="1"/>
  <c r="C13" i="16" s="1"/>
  <c r="C15" i="16"/>
  <c r="C29" i="16" s="1"/>
  <c r="B15" i="14"/>
  <c r="E7" i="17" l="1"/>
  <c r="H11" i="17"/>
  <c r="F9" i="17"/>
  <c r="B7" i="17"/>
  <c r="G7" i="17"/>
  <c r="G9" i="17"/>
  <c r="B29" i="17"/>
  <c r="D11" i="17"/>
  <c r="D7" i="17"/>
  <c r="B23" i="17" a="1"/>
  <c r="G23" i="17" s="1"/>
  <c r="B27" i="17" a="1"/>
  <c r="C27" i="17" s="1"/>
  <c r="D9" i="17"/>
  <c r="C5" i="17"/>
  <c r="C7" i="17"/>
  <c r="B19" i="17" a="1"/>
  <c r="C19" i="17" s="1"/>
  <c r="E3" i="17"/>
  <c r="E2" i="17" s="1"/>
  <c r="D3" i="17"/>
  <c r="D2" i="17" s="1"/>
  <c r="D5" i="17"/>
  <c r="H3" i="17"/>
  <c r="H2" i="17" s="1"/>
  <c r="B21" i="17" a="1"/>
  <c r="H21" i="17" s="1"/>
  <c r="E11" i="17"/>
  <c r="F7" i="17"/>
  <c r="G3" i="17"/>
  <c r="G2" i="17" s="1"/>
  <c r="B25" i="17" a="1"/>
  <c r="G25" i="17" s="1"/>
  <c r="C11" i="17"/>
  <c r="B9" i="17"/>
  <c r="F11" i="17"/>
  <c r="B11" i="17"/>
  <c r="B13" i="17"/>
  <c r="C29" i="17"/>
  <c r="B31" i="17" s="1" a="1"/>
  <c r="E9" i="17"/>
  <c r="F3" i="17"/>
  <c r="F2" i="17" s="1"/>
  <c r="F5" i="17"/>
  <c r="B5" i="17"/>
  <c r="B3" i="17"/>
  <c r="H5" i="17"/>
  <c r="E5" i="17"/>
  <c r="H9" i="17"/>
  <c r="H17" i="17"/>
  <c r="H16" i="17" s="1"/>
  <c r="E17" i="17"/>
  <c r="E16" i="17" s="1"/>
  <c r="G17" i="17"/>
  <c r="G16" i="17" s="1"/>
  <c r="F17" i="17"/>
  <c r="F16" i="17" s="1"/>
  <c r="D17" i="17"/>
  <c r="D16" i="17" s="1"/>
  <c r="C17" i="17"/>
  <c r="C16" i="17" s="1"/>
  <c r="B17" i="17"/>
  <c r="B16" i="17" s="1"/>
  <c r="C5" i="16"/>
  <c r="B13" i="16"/>
  <c r="B29" i="16"/>
  <c r="B31" i="16" s="1" a="1"/>
  <c r="B5" i="16"/>
  <c r="B3" i="16"/>
  <c r="D9" i="16"/>
  <c r="H9" i="16"/>
  <c r="E9" i="16"/>
  <c r="D7" i="16"/>
  <c r="D3" i="16"/>
  <c r="D2" i="16" s="1"/>
  <c r="D11" i="16"/>
  <c r="H3" i="16"/>
  <c r="H2" i="16" s="1"/>
  <c r="B17" i="16" a="1"/>
  <c r="H17" i="16" s="1"/>
  <c r="H16" i="16" s="1"/>
  <c r="B19" i="16" a="1"/>
  <c r="E19" i="16" s="1"/>
  <c r="F5" i="16"/>
  <c r="E7" i="16"/>
  <c r="E11" i="16"/>
  <c r="H5" i="16"/>
  <c r="B23" i="16" a="1"/>
  <c r="C23" i="16" s="1"/>
  <c r="C11" i="16"/>
  <c r="C7" i="16"/>
  <c r="G7" i="16"/>
  <c r="G3" i="16"/>
  <c r="G2" i="16" s="1"/>
  <c r="B21" i="16" a="1"/>
  <c r="D21" i="16" s="1"/>
  <c r="H11" i="16"/>
  <c r="B25" i="16" a="1"/>
  <c r="C25" i="16" s="1"/>
  <c r="D5" i="16"/>
  <c r="G9" i="16"/>
  <c r="B27" i="16" a="1"/>
  <c r="B27" i="16" s="1"/>
  <c r="E5" i="16"/>
  <c r="E3" i="16"/>
  <c r="E2" i="16" s="1"/>
  <c r="F9" i="16"/>
  <c r="F11" i="16"/>
  <c r="B11" i="16"/>
  <c r="B7" i="16"/>
  <c r="B9" i="16"/>
  <c r="F7" i="16"/>
  <c r="F3" i="16"/>
  <c r="F2" i="16" s="1"/>
  <c r="B3" i="14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C23" i="17" l="1"/>
  <c r="H23" i="17"/>
  <c r="E23" i="17"/>
  <c r="B37" i="17" a="1"/>
  <c r="F37" i="17" s="1"/>
  <c r="E19" i="17"/>
  <c r="G17" i="16"/>
  <c r="G16" i="16" s="1"/>
  <c r="B19" i="17"/>
  <c r="F19" i="17"/>
  <c r="H25" i="17"/>
  <c r="C25" i="17"/>
  <c r="B43" i="17"/>
  <c r="B21" i="17"/>
  <c r="B25" i="17"/>
  <c r="C21" i="17"/>
  <c r="D25" i="17"/>
  <c r="D21" i="17"/>
  <c r="F25" i="17"/>
  <c r="E21" i="17"/>
  <c r="E25" i="17"/>
  <c r="F21" i="17"/>
  <c r="B33" i="17" a="1"/>
  <c r="H33" i="17" s="1"/>
  <c r="B35" i="17" a="1"/>
  <c r="C35" i="17" s="1"/>
  <c r="C43" i="17"/>
  <c r="B55" i="17" s="1" a="1"/>
  <c r="G19" i="16"/>
  <c r="G21" i="17"/>
  <c r="B39" i="17" a="1"/>
  <c r="H39" i="17" s="1"/>
  <c r="B27" i="17"/>
  <c r="B23" i="17"/>
  <c r="G19" i="17"/>
  <c r="B41" i="17" a="1"/>
  <c r="C41" i="17" s="1"/>
  <c r="D23" i="17"/>
  <c r="D19" i="17"/>
  <c r="F23" i="17"/>
  <c r="H19" i="17"/>
  <c r="E39" i="17"/>
  <c r="C43" i="16"/>
  <c r="B35" i="16" a="1"/>
  <c r="G35" i="16" s="1"/>
  <c r="B39" i="16" a="1"/>
  <c r="G39" i="16" s="1"/>
  <c r="B37" i="16" a="1"/>
  <c r="H37" i="16" s="1"/>
  <c r="G31" i="17"/>
  <c r="G30" i="17" s="1"/>
  <c r="F31" i="17"/>
  <c r="F30" i="17" s="1"/>
  <c r="E31" i="17"/>
  <c r="E30" i="17" s="1"/>
  <c r="D31" i="17"/>
  <c r="D30" i="17" s="1"/>
  <c r="C31" i="17"/>
  <c r="C30" i="17" s="1"/>
  <c r="B31" i="17"/>
  <c r="B30" i="17" s="1"/>
  <c r="H31" i="17"/>
  <c r="H30" i="17" s="1"/>
  <c r="B41" i="16" a="1"/>
  <c r="C41" i="16" s="1"/>
  <c r="C27" i="16"/>
  <c r="E17" i="16"/>
  <c r="E16" i="16" s="1"/>
  <c r="E21" i="16"/>
  <c r="D23" i="16"/>
  <c r="F21" i="16"/>
  <c r="F23" i="16"/>
  <c r="G21" i="16"/>
  <c r="G23" i="16"/>
  <c r="H19" i="16"/>
  <c r="B19" i="16"/>
  <c r="H23" i="16"/>
  <c r="B21" i="16"/>
  <c r="E23" i="16"/>
  <c r="C21" i="16"/>
  <c r="B43" i="16"/>
  <c r="D17" i="16"/>
  <c r="D16" i="16" s="1"/>
  <c r="D25" i="16"/>
  <c r="H21" i="16"/>
  <c r="B17" i="16"/>
  <c r="B16" i="16" s="1"/>
  <c r="C19" i="16"/>
  <c r="C17" i="16"/>
  <c r="C16" i="16" s="1"/>
  <c r="B33" i="16" a="1"/>
  <c r="F33" i="16" s="1"/>
  <c r="F17" i="16"/>
  <c r="F16" i="16" s="1"/>
  <c r="F25" i="16"/>
  <c r="E25" i="16"/>
  <c r="G25" i="16"/>
  <c r="H25" i="16"/>
  <c r="D19" i="16"/>
  <c r="B23" i="16"/>
  <c r="B25" i="16"/>
  <c r="F19" i="16"/>
  <c r="G31" i="16"/>
  <c r="G30" i="16" s="1"/>
  <c r="F31" i="16"/>
  <c r="F30" i="16" s="1"/>
  <c r="E31" i="16"/>
  <c r="E30" i="16" s="1"/>
  <c r="D31" i="16"/>
  <c r="D30" i="16" s="1"/>
  <c r="C31" i="16"/>
  <c r="C30" i="16" s="1"/>
  <c r="B31" i="16"/>
  <c r="B30" i="16" s="1"/>
  <c r="H31" i="16"/>
  <c r="H30" i="16" s="1"/>
  <c r="F5" i="14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H37" i="17" l="1"/>
  <c r="E37" i="17"/>
  <c r="B37" i="17"/>
  <c r="G37" i="17"/>
  <c r="C33" i="17"/>
  <c r="C37" i="17"/>
  <c r="F37" i="16"/>
  <c r="D37" i="17"/>
  <c r="B33" i="17"/>
  <c r="F33" i="17"/>
  <c r="B51" i="17" a="1"/>
  <c r="C51" i="17" s="1"/>
  <c r="E35" i="17"/>
  <c r="B57" i="16"/>
  <c r="C37" i="16"/>
  <c r="B57" i="17"/>
  <c r="E37" i="16"/>
  <c r="D35" i="17"/>
  <c r="B47" i="17" a="1"/>
  <c r="F47" i="17" s="1"/>
  <c r="B53" i="17" a="1"/>
  <c r="E53" i="17" s="1"/>
  <c r="C39" i="16"/>
  <c r="C57" i="17"/>
  <c r="B65" i="17" s="1" a="1"/>
  <c r="F39" i="16"/>
  <c r="B35" i="16"/>
  <c r="F35" i="17"/>
  <c r="D33" i="17"/>
  <c r="B45" i="17" a="1"/>
  <c r="D45" i="17" s="1"/>
  <c r="D44" i="17" s="1"/>
  <c r="H39" i="16"/>
  <c r="H35" i="17"/>
  <c r="E33" i="17"/>
  <c r="B39" i="17"/>
  <c r="C35" i="16"/>
  <c r="G35" i="17"/>
  <c r="B35" i="17"/>
  <c r="G33" i="17"/>
  <c r="C39" i="17"/>
  <c r="D39" i="17"/>
  <c r="B51" i="16" a="1"/>
  <c r="F51" i="16" s="1"/>
  <c r="B49" i="17" a="1"/>
  <c r="H49" i="17" s="1"/>
  <c r="F39" i="17"/>
  <c r="G39" i="17"/>
  <c r="E35" i="16"/>
  <c r="B41" i="17"/>
  <c r="B39" i="16"/>
  <c r="B45" i="16" a="1"/>
  <c r="C45" i="16" s="1"/>
  <c r="C44" i="16" s="1"/>
  <c r="D35" i="16"/>
  <c r="B37" i="16"/>
  <c r="H35" i="16"/>
  <c r="D37" i="16"/>
  <c r="B41" i="16"/>
  <c r="G37" i="16"/>
  <c r="D39" i="16"/>
  <c r="F35" i="16"/>
  <c r="E39" i="16"/>
  <c r="C57" i="16"/>
  <c r="C55" i="17"/>
  <c r="B55" i="17"/>
  <c r="C33" i="16"/>
  <c r="D33" i="16"/>
  <c r="E33" i="16"/>
  <c r="B49" i="16" a="1"/>
  <c r="E49" i="16" s="1"/>
  <c r="G33" i="16"/>
  <c r="H33" i="16"/>
  <c r="B55" i="16" a="1"/>
  <c r="C55" i="16" s="1"/>
  <c r="B47" i="16" a="1"/>
  <c r="F47" i="16" s="1"/>
  <c r="B53" i="16" a="1"/>
  <c r="H53" i="16" s="1"/>
  <c r="B33" i="16"/>
  <c r="F19" i="14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D53" i="17" l="1"/>
  <c r="E47" i="17"/>
  <c r="D51" i="16"/>
  <c r="C51" i="16"/>
  <c r="C71" i="16"/>
  <c r="D51" i="17"/>
  <c r="B51" i="17"/>
  <c r="B53" i="17"/>
  <c r="C53" i="17"/>
  <c r="B59" i="17" a="1"/>
  <c r="H59" i="17" s="1"/>
  <c r="H58" i="17" s="1"/>
  <c r="E51" i="17"/>
  <c r="G51" i="16"/>
  <c r="B63" i="17" a="1"/>
  <c r="E63" i="17" s="1"/>
  <c r="B71" i="17"/>
  <c r="B61" i="17" a="1"/>
  <c r="G61" i="17" s="1"/>
  <c r="H53" i="17"/>
  <c r="E51" i="16"/>
  <c r="H51" i="16"/>
  <c r="F51" i="17"/>
  <c r="F53" i="17"/>
  <c r="B51" i="16"/>
  <c r="G51" i="17"/>
  <c r="G53" i="17"/>
  <c r="H51" i="17"/>
  <c r="B47" i="17"/>
  <c r="G47" i="17"/>
  <c r="B69" i="17" a="1"/>
  <c r="C69" i="17" s="1"/>
  <c r="C71" i="17"/>
  <c r="H47" i="17"/>
  <c r="B67" i="17" a="1"/>
  <c r="D67" i="17" s="1"/>
  <c r="C47" i="17"/>
  <c r="D47" i="17"/>
  <c r="E45" i="17"/>
  <c r="E44" i="17" s="1"/>
  <c r="D45" i="16"/>
  <c r="D44" i="16" s="1"/>
  <c r="F45" i="17"/>
  <c r="F44" i="17" s="1"/>
  <c r="H45" i="17"/>
  <c r="H44" i="17" s="1"/>
  <c r="E45" i="16"/>
  <c r="E44" i="16" s="1"/>
  <c r="F45" i="16"/>
  <c r="F44" i="16" s="1"/>
  <c r="G45" i="16"/>
  <c r="G44" i="16" s="1"/>
  <c r="B45" i="17"/>
  <c r="B44" i="17" s="1"/>
  <c r="G45" i="17"/>
  <c r="G44" i="17" s="1"/>
  <c r="H45" i="16"/>
  <c r="H44" i="16" s="1"/>
  <c r="B49" i="17"/>
  <c r="C45" i="17"/>
  <c r="C44" i="17" s="1"/>
  <c r="B45" i="16"/>
  <c r="B44" i="16" s="1"/>
  <c r="C49" i="17"/>
  <c r="D49" i="17"/>
  <c r="F49" i="17"/>
  <c r="B65" i="16" a="1"/>
  <c r="H65" i="16" s="1"/>
  <c r="E49" i="17"/>
  <c r="G49" i="17"/>
  <c r="B59" i="16" a="1"/>
  <c r="D59" i="16" s="1"/>
  <c r="D58" i="16" s="1"/>
  <c r="B69" i="16" a="1"/>
  <c r="C69" i="16" s="1"/>
  <c r="B71" i="16"/>
  <c r="B61" i="16" a="1"/>
  <c r="C61" i="16" s="1"/>
  <c r="B63" i="16" a="1"/>
  <c r="F63" i="16" s="1"/>
  <c r="B67" i="16" a="1"/>
  <c r="C67" i="16" s="1"/>
  <c r="C49" i="16"/>
  <c r="B53" i="16"/>
  <c r="G49" i="16"/>
  <c r="H65" i="17"/>
  <c r="G65" i="17"/>
  <c r="F65" i="17"/>
  <c r="E65" i="17"/>
  <c r="D65" i="17"/>
  <c r="C65" i="17"/>
  <c r="B65" i="17"/>
  <c r="C53" i="16"/>
  <c r="H49" i="16"/>
  <c r="D53" i="16"/>
  <c r="E53" i="16"/>
  <c r="B47" i="16"/>
  <c r="B49" i="16"/>
  <c r="C47" i="16"/>
  <c r="D47" i="16"/>
  <c r="D49" i="16"/>
  <c r="G47" i="16"/>
  <c r="F49" i="16"/>
  <c r="F53" i="16"/>
  <c r="B55" i="16"/>
  <c r="G53" i="16"/>
  <c r="H47" i="16"/>
  <c r="E47" i="16"/>
  <c r="B55" i="14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G67" i="17" l="1"/>
  <c r="C67" i="17"/>
  <c r="G61" i="16"/>
  <c r="H61" i="16"/>
  <c r="D59" i="17"/>
  <c r="D58" i="17" s="1"/>
  <c r="B85" i="16"/>
  <c r="F59" i="17"/>
  <c r="F58" i="17" s="1"/>
  <c r="B59" i="17"/>
  <c r="B58" i="17" s="1"/>
  <c r="B83" i="16" a="1"/>
  <c r="B83" i="16" s="1"/>
  <c r="G59" i="17"/>
  <c r="G58" i="17" s="1"/>
  <c r="B75" i="16" a="1"/>
  <c r="D75" i="16" s="1"/>
  <c r="B81" i="16" a="1"/>
  <c r="B81" i="16" s="1"/>
  <c r="F67" i="17"/>
  <c r="B79" i="16" a="1"/>
  <c r="H79" i="16" s="1"/>
  <c r="E67" i="17"/>
  <c r="B63" i="17"/>
  <c r="C63" i="17"/>
  <c r="F63" i="17"/>
  <c r="H67" i="17"/>
  <c r="D61" i="16"/>
  <c r="G63" i="17"/>
  <c r="B67" i="17"/>
  <c r="B61" i="16"/>
  <c r="C59" i="17"/>
  <c r="C58" i="17" s="1"/>
  <c r="H61" i="17"/>
  <c r="B83" i="17" a="1"/>
  <c r="C83" i="17" s="1"/>
  <c r="D61" i="17"/>
  <c r="B69" i="16"/>
  <c r="H63" i="17"/>
  <c r="E59" i="17"/>
  <c r="E58" i="17" s="1"/>
  <c r="F61" i="17"/>
  <c r="B61" i="17"/>
  <c r="E61" i="16"/>
  <c r="D63" i="17"/>
  <c r="C61" i="17"/>
  <c r="C85" i="16"/>
  <c r="C99" i="16" s="1"/>
  <c r="F61" i="16"/>
  <c r="E61" i="17"/>
  <c r="B75" i="17" a="1"/>
  <c r="H75" i="17" s="1"/>
  <c r="B77" i="16" a="1"/>
  <c r="C77" i="16" s="1"/>
  <c r="C85" i="17"/>
  <c r="H59" i="16"/>
  <c r="H58" i="16" s="1"/>
  <c r="B85" i="17"/>
  <c r="B79" i="17" a="1"/>
  <c r="G79" i="17" s="1"/>
  <c r="B69" i="17"/>
  <c r="B73" i="17" a="1"/>
  <c r="F73" i="17" s="1"/>
  <c r="F72" i="17" s="1"/>
  <c r="B81" i="17" a="1"/>
  <c r="H81" i="17" s="1"/>
  <c r="G63" i="16"/>
  <c r="B77" i="17" a="1"/>
  <c r="E77" i="17" s="1"/>
  <c r="B59" i="16"/>
  <c r="B58" i="16" s="1"/>
  <c r="E59" i="16"/>
  <c r="E58" i="16" s="1"/>
  <c r="C59" i="16"/>
  <c r="C58" i="16" s="1"/>
  <c r="F59" i="16"/>
  <c r="F58" i="16" s="1"/>
  <c r="G59" i="16"/>
  <c r="G58" i="16" s="1"/>
  <c r="B65" i="16"/>
  <c r="C65" i="16"/>
  <c r="D65" i="16"/>
  <c r="H63" i="16"/>
  <c r="E65" i="16"/>
  <c r="B63" i="16"/>
  <c r="F65" i="16"/>
  <c r="G65" i="16"/>
  <c r="B73" i="16" a="1"/>
  <c r="B73" i="16" s="1"/>
  <c r="B72" i="16" s="1"/>
  <c r="F67" i="16"/>
  <c r="E63" i="16"/>
  <c r="C63" i="16"/>
  <c r="D63" i="16"/>
  <c r="D67" i="16"/>
  <c r="G67" i="16"/>
  <c r="E67" i="16"/>
  <c r="H67" i="16"/>
  <c r="B67" i="16"/>
  <c r="B55" i="14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H75" i="16" l="1"/>
  <c r="C75" i="16"/>
  <c r="E75" i="16"/>
  <c r="F75" i="16"/>
  <c r="G75" i="16"/>
  <c r="H81" i="16"/>
  <c r="B89" i="17" a="1"/>
  <c r="D89" i="17" s="1"/>
  <c r="C83" i="16"/>
  <c r="E79" i="16"/>
  <c r="D79" i="16"/>
  <c r="B79" i="16"/>
  <c r="C79" i="16"/>
  <c r="G79" i="16"/>
  <c r="F81" i="16"/>
  <c r="C81" i="16"/>
  <c r="D81" i="16"/>
  <c r="G81" i="16"/>
  <c r="F79" i="16"/>
  <c r="D77" i="16"/>
  <c r="E81" i="16"/>
  <c r="B83" i="17"/>
  <c r="B75" i="16"/>
  <c r="E77" i="16"/>
  <c r="C79" i="17"/>
  <c r="B97" i="16" a="1"/>
  <c r="B97" i="16" s="1"/>
  <c r="B99" i="16"/>
  <c r="B113" i="16" s="1"/>
  <c r="B89" i="16" a="1"/>
  <c r="D89" i="16" s="1"/>
  <c r="B95" i="16" a="1"/>
  <c r="F95" i="16" s="1"/>
  <c r="B87" i="16" a="1"/>
  <c r="B87" i="16" s="1"/>
  <c r="B86" i="16" s="1"/>
  <c r="B95" i="17" a="1"/>
  <c r="D95" i="17" s="1"/>
  <c r="B93" i="16" a="1"/>
  <c r="B93" i="16" s="1"/>
  <c r="C99" i="17"/>
  <c r="F77" i="16"/>
  <c r="B75" i="17"/>
  <c r="G77" i="16"/>
  <c r="H77" i="17"/>
  <c r="C75" i="17"/>
  <c r="H77" i="16"/>
  <c r="B73" i="17"/>
  <c r="B72" i="17" s="1"/>
  <c r="D75" i="17"/>
  <c r="B77" i="16"/>
  <c r="E73" i="17"/>
  <c r="E72" i="17" s="1"/>
  <c r="B91" i="16" a="1"/>
  <c r="H91" i="16" s="1"/>
  <c r="H79" i="17"/>
  <c r="B79" i="17"/>
  <c r="E75" i="17"/>
  <c r="C77" i="17"/>
  <c r="D79" i="17"/>
  <c r="B93" i="17" a="1"/>
  <c r="D93" i="17" s="1"/>
  <c r="F77" i="17"/>
  <c r="G77" i="17"/>
  <c r="C73" i="17"/>
  <c r="C72" i="17" s="1"/>
  <c r="G75" i="17"/>
  <c r="B87" i="17" a="1"/>
  <c r="C87" i="17" s="1"/>
  <c r="C86" i="17" s="1"/>
  <c r="H73" i="16"/>
  <c r="H72" i="16" s="1"/>
  <c r="G73" i="17"/>
  <c r="G72" i="17" s="1"/>
  <c r="D73" i="16"/>
  <c r="D72" i="16" s="1"/>
  <c r="C81" i="17"/>
  <c r="G73" i="16"/>
  <c r="G72" i="16" s="1"/>
  <c r="D81" i="17"/>
  <c r="F81" i="17"/>
  <c r="D77" i="17"/>
  <c r="E79" i="17"/>
  <c r="B77" i="17"/>
  <c r="B91" i="17" a="1"/>
  <c r="D91" i="17" s="1"/>
  <c r="C73" i="16"/>
  <c r="C72" i="16" s="1"/>
  <c r="H73" i="17"/>
  <c r="H72" i="17" s="1"/>
  <c r="F79" i="17"/>
  <c r="B81" i="17"/>
  <c r="F75" i="17"/>
  <c r="F73" i="16"/>
  <c r="F72" i="16" s="1"/>
  <c r="E73" i="16"/>
  <c r="E72" i="16" s="1"/>
  <c r="D73" i="17"/>
  <c r="D72" i="17" s="1"/>
  <c r="B97" i="17" a="1"/>
  <c r="C97" i="17" s="1"/>
  <c r="E81" i="17"/>
  <c r="B99" i="17"/>
  <c r="G81" i="17"/>
  <c r="B75" i="14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E89" i="17" l="1"/>
  <c r="G89" i="17"/>
  <c r="F89" i="17"/>
  <c r="H89" i="16"/>
  <c r="C89" i="16"/>
  <c r="E89" i="16"/>
  <c r="F89" i="16"/>
  <c r="H89" i="17"/>
  <c r="F95" i="17"/>
  <c r="G89" i="16"/>
  <c r="B89" i="17"/>
  <c r="C89" i="17"/>
  <c r="G95" i="17"/>
  <c r="G95" i="16"/>
  <c r="D93" i="16"/>
  <c r="B101" i="17" a="1"/>
  <c r="H101" i="17" s="1"/>
  <c r="H100" i="17" s="1"/>
  <c r="G93" i="16"/>
  <c r="F93" i="16"/>
  <c r="E95" i="16"/>
  <c r="H93" i="16"/>
  <c r="B95" i="16"/>
  <c r="E95" i="17"/>
  <c r="D95" i="16"/>
  <c r="E91" i="16"/>
  <c r="B89" i="16"/>
  <c r="C97" i="16"/>
  <c r="B101" i="16" a="1"/>
  <c r="G101" i="16" s="1"/>
  <c r="G100" i="16" s="1"/>
  <c r="B111" i="16" a="1"/>
  <c r="B111" i="16" s="1"/>
  <c r="B103" i="16" a="1"/>
  <c r="B103" i="16" s="1"/>
  <c r="B109" i="16" a="1"/>
  <c r="D109" i="16" s="1"/>
  <c r="C113" i="16"/>
  <c r="B119" i="16" s="1" a="1"/>
  <c r="E87" i="16"/>
  <c r="E86" i="16" s="1"/>
  <c r="D87" i="16"/>
  <c r="D86" i="16" s="1"/>
  <c r="F87" i="16"/>
  <c r="F86" i="16" s="1"/>
  <c r="G87" i="16"/>
  <c r="G86" i="16" s="1"/>
  <c r="H87" i="16"/>
  <c r="H86" i="16" s="1"/>
  <c r="C87" i="16"/>
  <c r="C86" i="16" s="1"/>
  <c r="H95" i="16"/>
  <c r="B107" i="16" a="1"/>
  <c r="D107" i="16" s="1"/>
  <c r="E93" i="16"/>
  <c r="C95" i="16"/>
  <c r="B105" i="16" a="1"/>
  <c r="G105" i="16" s="1"/>
  <c r="C93" i="16"/>
  <c r="B93" i="17"/>
  <c r="C93" i="17"/>
  <c r="E93" i="17"/>
  <c r="F93" i="17"/>
  <c r="G93" i="17"/>
  <c r="H95" i="17"/>
  <c r="B95" i="17"/>
  <c r="B87" i="17"/>
  <c r="B86" i="17" s="1"/>
  <c r="D91" i="16"/>
  <c r="B91" i="16"/>
  <c r="H93" i="17"/>
  <c r="C91" i="16"/>
  <c r="B105" i="17" a="1"/>
  <c r="G105" i="17" s="1"/>
  <c r="B111" i="17" a="1"/>
  <c r="B111" i="17" s="1"/>
  <c r="F91" i="16"/>
  <c r="B103" i="17" a="1"/>
  <c r="D103" i="17" s="1"/>
  <c r="G91" i="16"/>
  <c r="B109" i="17" a="1"/>
  <c r="C109" i="17" s="1"/>
  <c r="C95" i="17"/>
  <c r="B91" i="17"/>
  <c r="F91" i="17"/>
  <c r="E91" i="17"/>
  <c r="G91" i="17"/>
  <c r="H91" i="17"/>
  <c r="F87" i="17"/>
  <c r="F86" i="17" s="1"/>
  <c r="G87" i="17"/>
  <c r="G86" i="17" s="1"/>
  <c r="D87" i="17"/>
  <c r="D86" i="17" s="1"/>
  <c r="E87" i="17"/>
  <c r="E86" i="17" s="1"/>
  <c r="C113" i="17"/>
  <c r="H87" i="17"/>
  <c r="H86" i="17" s="1"/>
  <c r="C91" i="17"/>
  <c r="B97" i="17"/>
  <c r="B113" i="17"/>
  <c r="B107" i="17" a="1"/>
  <c r="E107" i="17" s="1"/>
  <c r="C103" i="16"/>
  <c r="E109" i="16"/>
  <c r="C75" i="14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H105" i="16" l="1"/>
  <c r="B101" i="16"/>
  <c r="B100" i="16" s="1"/>
  <c r="F101" i="16"/>
  <c r="F100" i="16" s="1"/>
  <c r="D101" i="16"/>
  <c r="D100" i="16" s="1"/>
  <c r="H101" i="16"/>
  <c r="H100" i="16" s="1"/>
  <c r="F109" i="16"/>
  <c r="B101" i="17"/>
  <c r="B100" i="17" s="1"/>
  <c r="C101" i="17"/>
  <c r="C100" i="17" s="1"/>
  <c r="D101" i="17"/>
  <c r="D100" i="17" s="1"/>
  <c r="E101" i="17"/>
  <c r="E100" i="17" s="1"/>
  <c r="F101" i="17"/>
  <c r="F100" i="17" s="1"/>
  <c r="G101" i="17"/>
  <c r="G100" i="17" s="1"/>
  <c r="G109" i="16"/>
  <c r="H109" i="16"/>
  <c r="B109" i="16"/>
  <c r="C109" i="16"/>
  <c r="C111" i="16"/>
  <c r="D103" i="16"/>
  <c r="B105" i="16"/>
  <c r="F103" i="16"/>
  <c r="C101" i="16"/>
  <c r="C100" i="16" s="1"/>
  <c r="E103" i="16"/>
  <c r="E107" i="16"/>
  <c r="B123" i="16" a="1"/>
  <c r="E123" i="16" s="1"/>
  <c r="H107" i="16"/>
  <c r="B121" i="16" a="1"/>
  <c r="F121" i="16" s="1"/>
  <c r="B115" i="16" a="1"/>
  <c r="H115" i="16" s="1"/>
  <c r="H114" i="16" s="1"/>
  <c r="B117" i="16" a="1"/>
  <c r="E117" i="16" s="1"/>
  <c r="B125" i="16" a="1"/>
  <c r="B125" i="16" s="1"/>
  <c r="E101" i="16"/>
  <c r="E100" i="16" s="1"/>
  <c r="G103" i="16"/>
  <c r="C105" i="16"/>
  <c r="B107" i="16"/>
  <c r="B127" i="16"/>
  <c r="F107" i="16"/>
  <c r="D105" i="16"/>
  <c r="E105" i="16"/>
  <c r="C127" i="16"/>
  <c r="F105" i="16"/>
  <c r="H103" i="16"/>
  <c r="G107" i="16"/>
  <c r="C107" i="16"/>
  <c r="F109" i="17"/>
  <c r="C103" i="17"/>
  <c r="C111" i="17"/>
  <c r="B105" i="17"/>
  <c r="C105" i="17"/>
  <c r="H105" i="17"/>
  <c r="D105" i="17"/>
  <c r="E109" i="17"/>
  <c r="E105" i="17"/>
  <c r="D109" i="17"/>
  <c r="B117" i="17" a="1"/>
  <c r="F117" i="17" s="1"/>
  <c r="B109" i="17"/>
  <c r="E103" i="17"/>
  <c r="B103" i="17"/>
  <c r="G109" i="17"/>
  <c r="H109" i="17"/>
  <c r="F103" i="17"/>
  <c r="G103" i="17"/>
  <c r="F105" i="17"/>
  <c r="H103" i="17"/>
  <c r="B121" i="17" a="1"/>
  <c r="G121" i="17" s="1"/>
  <c r="D107" i="17"/>
  <c r="G107" i="17"/>
  <c r="B125" i="17" a="1"/>
  <c r="C125" i="17" s="1"/>
  <c r="B119" i="17" a="1"/>
  <c r="C119" i="17" s="1"/>
  <c r="H107" i="17"/>
  <c r="B127" i="17"/>
  <c r="C127" i="17"/>
  <c r="B107" i="17"/>
  <c r="B123" i="17" a="1"/>
  <c r="H123" i="17" s="1"/>
  <c r="C107" i="17"/>
  <c r="B115" i="17" a="1"/>
  <c r="E115" i="17" s="1"/>
  <c r="E114" i="17" s="1"/>
  <c r="F107" i="17"/>
  <c r="C119" i="16"/>
  <c r="B119" i="16"/>
  <c r="H119" i="16"/>
  <c r="G119" i="16"/>
  <c r="E119" i="16"/>
  <c r="F119" i="16"/>
  <c r="D119" i="16"/>
  <c r="B91" i="14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B135" i="16" l="1" a="1"/>
  <c r="B135" i="16" s="1"/>
  <c r="H121" i="16"/>
  <c r="H123" i="16"/>
  <c r="H117" i="16"/>
  <c r="D117" i="16"/>
  <c r="E121" i="16"/>
  <c r="G121" i="16"/>
  <c r="G123" i="16"/>
  <c r="D123" i="16"/>
  <c r="D115" i="16"/>
  <c r="D114" i="16" s="1"/>
  <c r="B121" i="16"/>
  <c r="C125" i="16"/>
  <c r="C117" i="16"/>
  <c r="F117" i="16"/>
  <c r="C121" i="16"/>
  <c r="B115" i="16"/>
  <c r="B114" i="16" s="1"/>
  <c r="F123" i="16"/>
  <c r="B139" i="16" a="1"/>
  <c r="C139" i="16" s="1"/>
  <c r="E115" i="16"/>
  <c r="E114" i="16" s="1"/>
  <c r="G115" i="16"/>
  <c r="G114" i="16" s="1"/>
  <c r="B117" i="16"/>
  <c r="D121" i="16"/>
  <c r="C123" i="16"/>
  <c r="C115" i="16"/>
  <c r="C114" i="16" s="1"/>
  <c r="B123" i="16"/>
  <c r="G117" i="16"/>
  <c r="B133" i="16" a="1"/>
  <c r="H133" i="16" s="1"/>
  <c r="F115" i="16"/>
  <c r="F114" i="16" s="1"/>
  <c r="B141" i="16"/>
  <c r="B131" i="16" a="1"/>
  <c r="E131" i="16" s="1"/>
  <c r="B137" i="16" a="1"/>
  <c r="G137" i="16" s="1"/>
  <c r="C141" i="16"/>
  <c r="B129" i="16" a="1"/>
  <c r="E129" i="16" s="1"/>
  <c r="E128" i="16" s="1"/>
  <c r="C117" i="17"/>
  <c r="B117" i="17"/>
  <c r="H117" i="17"/>
  <c r="D117" i="17"/>
  <c r="G117" i="17"/>
  <c r="H121" i="17"/>
  <c r="B129" i="17" a="1"/>
  <c r="C129" i="17" s="1"/>
  <c r="C128" i="17" s="1"/>
  <c r="E117" i="17"/>
  <c r="B121" i="17"/>
  <c r="C121" i="17"/>
  <c r="E121" i="17"/>
  <c r="E119" i="17"/>
  <c r="H115" i="17"/>
  <c r="H114" i="17" s="1"/>
  <c r="G123" i="17"/>
  <c r="D121" i="17"/>
  <c r="F121" i="17"/>
  <c r="B125" i="17"/>
  <c r="D119" i="17"/>
  <c r="H119" i="17"/>
  <c r="B133" i="17" a="1"/>
  <c r="H133" i="17" s="1"/>
  <c r="C115" i="17"/>
  <c r="C114" i="17" s="1"/>
  <c r="B131" i="17" a="1"/>
  <c r="B131" i="17" s="1"/>
  <c r="F119" i="17"/>
  <c r="B135" i="17" a="1"/>
  <c r="H135" i="17" s="1"/>
  <c r="F115" i="17"/>
  <c r="F114" i="17" s="1"/>
  <c r="C141" i="17"/>
  <c r="G119" i="17"/>
  <c r="E123" i="17"/>
  <c r="B119" i="17"/>
  <c r="G115" i="17"/>
  <c r="G114" i="17" s="1"/>
  <c r="B123" i="17"/>
  <c r="C123" i="17"/>
  <c r="D123" i="17"/>
  <c r="B139" i="17" a="1"/>
  <c r="C139" i="17" s="1"/>
  <c r="F123" i="17"/>
  <c r="B141" i="17"/>
  <c r="B115" i="17"/>
  <c r="B114" i="17" s="1"/>
  <c r="B137" i="17" a="1"/>
  <c r="E137" i="17" s="1"/>
  <c r="D115" i="17"/>
  <c r="D114" i="17" s="1"/>
  <c r="C135" i="16"/>
  <c r="E135" i="16"/>
  <c r="D135" i="16"/>
  <c r="D101" i="14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F135" i="16" l="1"/>
  <c r="G135" i="16"/>
  <c r="H135" i="16"/>
  <c r="B137" i="16"/>
  <c r="G129" i="16"/>
  <c r="G128" i="16" s="1"/>
  <c r="C137" i="16"/>
  <c r="C131" i="16"/>
  <c r="C155" i="16"/>
  <c r="B167" i="16" s="1" a="1"/>
  <c r="D131" i="16"/>
  <c r="B149" i="16" a="1"/>
  <c r="E149" i="16" s="1"/>
  <c r="B147" i="16" a="1"/>
  <c r="C147" i="16" s="1"/>
  <c r="B143" i="16" a="1"/>
  <c r="B143" i="16" s="1"/>
  <c r="B142" i="16" s="1"/>
  <c r="B145" i="16" a="1"/>
  <c r="H145" i="16" s="1"/>
  <c r="B151" i="16" a="1"/>
  <c r="B151" i="16" s="1"/>
  <c r="F129" i="16"/>
  <c r="F128" i="16" s="1"/>
  <c r="H137" i="16"/>
  <c r="F131" i="16"/>
  <c r="D137" i="16"/>
  <c r="B139" i="16"/>
  <c r="H131" i="16"/>
  <c r="C133" i="16"/>
  <c r="E137" i="16"/>
  <c r="B131" i="16"/>
  <c r="D133" i="16"/>
  <c r="H129" i="16"/>
  <c r="H128" i="16" s="1"/>
  <c r="G131" i="16"/>
  <c r="E133" i="16"/>
  <c r="B129" i="16"/>
  <c r="B128" i="16" s="1"/>
  <c r="F133" i="16"/>
  <c r="B133" i="16"/>
  <c r="B155" i="16"/>
  <c r="C129" i="16"/>
  <c r="C128" i="16" s="1"/>
  <c r="D129" i="16"/>
  <c r="D128" i="16" s="1"/>
  <c r="F137" i="16"/>
  <c r="B153" i="16" a="1"/>
  <c r="C153" i="16" s="1"/>
  <c r="G133" i="16"/>
  <c r="E129" i="17"/>
  <c r="E128" i="17" s="1"/>
  <c r="G129" i="17"/>
  <c r="G128" i="17" s="1"/>
  <c r="D129" i="17"/>
  <c r="D128" i="17" s="1"/>
  <c r="F129" i="17"/>
  <c r="F128" i="17" s="1"/>
  <c r="H129" i="17"/>
  <c r="H128" i="17" s="1"/>
  <c r="B129" i="17"/>
  <c r="B128" i="17" s="1"/>
  <c r="B147" i="17" a="1"/>
  <c r="E147" i="17" s="1"/>
  <c r="C131" i="17"/>
  <c r="B133" i="17"/>
  <c r="C133" i="17"/>
  <c r="D133" i="17"/>
  <c r="B145" i="17" a="1"/>
  <c r="C145" i="17" s="1"/>
  <c r="C155" i="17"/>
  <c r="B159" i="17" s="1" a="1"/>
  <c r="E133" i="17"/>
  <c r="B135" i="17"/>
  <c r="F133" i="17"/>
  <c r="G133" i="17"/>
  <c r="C135" i="17"/>
  <c r="D135" i="17"/>
  <c r="H131" i="17"/>
  <c r="E135" i="17"/>
  <c r="G135" i="17"/>
  <c r="D131" i="17"/>
  <c r="E131" i="17"/>
  <c r="F131" i="17"/>
  <c r="G131" i="17"/>
  <c r="B139" i="17"/>
  <c r="B153" i="17" a="1"/>
  <c r="C153" i="17" s="1"/>
  <c r="B151" i="17" a="1"/>
  <c r="C151" i="17" s="1"/>
  <c r="F135" i="17"/>
  <c r="F137" i="17"/>
  <c r="G137" i="17"/>
  <c r="B155" i="17"/>
  <c r="H137" i="17"/>
  <c r="B137" i="17"/>
  <c r="C137" i="17"/>
  <c r="B143" i="17" a="1"/>
  <c r="F143" i="17" s="1"/>
  <c r="F142" i="17" s="1"/>
  <c r="D137" i="17"/>
  <c r="B149" i="17" a="1"/>
  <c r="G149" i="17" s="1"/>
  <c r="H119" i="14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61" i="16" l="1" a="1"/>
  <c r="F161" i="16" s="1"/>
  <c r="B149" i="16"/>
  <c r="B159" i="16" a="1"/>
  <c r="B159" i="16" s="1"/>
  <c r="B157" i="16" a="1"/>
  <c r="D157" i="16" s="1"/>
  <c r="D156" i="16" s="1"/>
  <c r="B163" i="16" a="1"/>
  <c r="E163" i="16" s="1"/>
  <c r="D149" i="16"/>
  <c r="B145" i="16"/>
  <c r="C145" i="16"/>
  <c r="E147" i="16"/>
  <c r="F147" i="16"/>
  <c r="F149" i="16"/>
  <c r="C149" i="16"/>
  <c r="G149" i="16"/>
  <c r="H149" i="16"/>
  <c r="B165" i="16" a="1"/>
  <c r="F165" i="16" s="1"/>
  <c r="D143" i="16"/>
  <c r="D142" i="16" s="1"/>
  <c r="G143" i="16"/>
  <c r="G142" i="16" s="1"/>
  <c r="B153" i="16"/>
  <c r="H143" i="16"/>
  <c r="H142" i="16" s="1"/>
  <c r="E143" i="16"/>
  <c r="E142" i="16" s="1"/>
  <c r="D147" i="16"/>
  <c r="F143" i="16"/>
  <c r="F142" i="16" s="1"/>
  <c r="G147" i="16"/>
  <c r="E151" i="16"/>
  <c r="D151" i="16"/>
  <c r="G151" i="16"/>
  <c r="C151" i="16"/>
  <c r="F151" i="16"/>
  <c r="H147" i="16"/>
  <c r="E145" i="16"/>
  <c r="B147" i="16"/>
  <c r="C143" i="16"/>
  <c r="C142" i="16" s="1"/>
  <c r="G145" i="16"/>
  <c r="H151" i="16"/>
  <c r="D145" i="16"/>
  <c r="F145" i="16"/>
  <c r="F147" i="17"/>
  <c r="F145" i="17"/>
  <c r="B167" i="17" a="1"/>
  <c r="C167" i="17" s="1"/>
  <c r="H147" i="17"/>
  <c r="G147" i="17"/>
  <c r="G145" i="17"/>
  <c r="B163" i="17" a="1"/>
  <c r="F163" i="17" s="1"/>
  <c r="B147" i="17"/>
  <c r="C147" i="17"/>
  <c r="D147" i="17"/>
  <c r="E145" i="17"/>
  <c r="F151" i="17"/>
  <c r="B157" i="17" a="1"/>
  <c r="D157" i="17" s="1"/>
  <c r="D156" i="17" s="1"/>
  <c r="D145" i="17"/>
  <c r="B153" i="17"/>
  <c r="H145" i="17"/>
  <c r="B145" i="17"/>
  <c r="B151" i="17"/>
  <c r="E151" i="17"/>
  <c r="B165" i="17" a="1"/>
  <c r="F165" i="17" s="1"/>
  <c r="G151" i="17"/>
  <c r="F149" i="17"/>
  <c r="D151" i="17"/>
  <c r="B161" i="17" a="1"/>
  <c r="H161" i="17" s="1"/>
  <c r="H149" i="17"/>
  <c r="H151" i="17"/>
  <c r="B149" i="17"/>
  <c r="G143" i="17"/>
  <c r="G142" i="17" s="1"/>
  <c r="C149" i="17"/>
  <c r="H143" i="17"/>
  <c r="H142" i="17" s="1"/>
  <c r="D149" i="17"/>
  <c r="E149" i="17"/>
  <c r="B143" i="17"/>
  <c r="B142" i="17" s="1"/>
  <c r="C143" i="17"/>
  <c r="C142" i="17" s="1"/>
  <c r="D143" i="17"/>
  <c r="D142" i="17" s="1"/>
  <c r="E143" i="17"/>
  <c r="E142" i="17" s="1"/>
  <c r="H159" i="17"/>
  <c r="G159" i="17"/>
  <c r="F159" i="17"/>
  <c r="E159" i="17"/>
  <c r="D159" i="17"/>
  <c r="C159" i="17"/>
  <c r="B159" i="17"/>
  <c r="H159" i="16"/>
  <c r="E157" i="16"/>
  <c r="E156" i="16" s="1"/>
  <c r="C161" i="16"/>
  <c r="B161" i="16"/>
  <c r="H161" i="16"/>
  <c r="G161" i="16"/>
  <c r="E161" i="16"/>
  <c r="D161" i="16"/>
  <c r="C167" i="16"/>
  <c r="B167" i="16"/>
  <c r="B133" i="14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F157" i="16" l="1"/>
  <c r="F156" i="16" s="1"/>
  <c r="C159" i="16"/>
  <c r="D159" i="16"/>
  <c r="F159" i="16"/>
  <c r="H163" i="16"/>
  <c r="D163" i="16"/>
  <c r="G163" i="16"/>
  <c r="E159" i="16"/>
  <c r="G159" i="16"/>
  <c r="G157" i="16"/>
  <c r="G156" i="16" s="1"/>
  <c r="C163" i="16"/>
  <c r="B157" i="16"/>
  <c r="B156" i="16" s="1"/>
  <c r="F163" i="16"/>
  <c r="C157" i="16"/>
  <c r="C156" i="16" s="1"/>
  <c r="B163" i="16"/>
  <c r="H157" i="16"/>
  <c r="H156" i="16" s="1"/>
  <c r="H165" i="16"/>
  <c r="G165" i="16"/>
  <c r="B165" i="16"/>
  <c r="C165" i="16"/>
  <c r="D165" i="16"/>
  <c r="E165" i="16"/>
  <c r="H163" i="17"/>
  <c r="B167" i="17"/>
  <c r="B163" i="17"/>
  <c r="D163" i="17"/>
  <c r="G163" i="17"/>
  <c r="B157" i="17"/>
  <c r="B156" i="17" s="1"/>
  <c r="C163" i="17"/>
  <c r="E163" i="17"/>
  <c r="C157" i="17"/>
  <c r="C156" i="17" s="1"/>
  <c r="E157" i="17"/>
  <c r="E156" i="17" s="1"/>
  <c r="F157" i="17"/>
  <c r="F156" i="17" s="1"/>
  <c r="C161" i="17"/>
  <c r="G157" i="17"/>
  <c r="G156" i="17" s="1"/>
  <c r="H157" i="17"/>
  <c r="H156" i="17" s="1"/>
  <c r="B161" i="17"/>
  <c r="D165" i="17"/>
  <c r="G165" i="17"/>
  <c r="H165" i="17"/>
  <c r="F161" i="17"/>
  <c r="B165" i="17"/>
  <c r="C165" i="17"/>
  <c r="D161" i="17"/>
  <c r="E165" i="17"/>
  <c r="E161" i="17"/>
  <c r="G161" i="17"/>
  <c r="H145" i="14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L44" authorId="0" shapeId="0" xr:uid="{5C20CF1B-9B9A-4ED8-BEAA-2A4375B6BE83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mise en page personnalisée portrait 1 page en largeur sur 2 en hauteur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L44" authorId="0" shapeId="0" xr:uid="{B17516B7-D366-45CF-A379-D983C1BF70EA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mise en page personnalisée portrait 1 page en largeur sur 2 en hauteur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L44" authorId="0" shapeId="0" xr:uid="{BDB3FC5A-F8CF-4A6D-9C3A-4EF41A88A608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mise en page personnalisée portrait 1 page en largeur sur 2 en hauteur</t>
        </r>
      </text>
    </comment>
  </commentList>
</comments>
</file>

<file path=xl/sharedStrings.xml><?xml version="1.0" encoding="utf-8"?>
<sst xmlns="http://schemas.openxmlformats.org/spreadsheetml/2006/main" count="48" uniqueCount="5">
  <si>
    <t>LUNDI</t>
  </si>
  <si>
    <t>Notes :</t>
  </si>
  <si>
    <t>août</t>
  </si>
  <si>
    <t>Pré rentrée</t>
  </si>
  <si>
    <t>Rentrée scolaire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</si>
</sst>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43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36"/>
      <color rgb="FFFFCC33"/>
      <name val="Trebuchet MS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8"/>
      <color theme="0" tint="-4.9989318521683403E-2"/>
      <name val="Arial"/>
      <family val="2"/>
      <scheme val="major"/>
    </font>
    <font>
      <sz val="36"/>
      <color rgb="FF7030A0"/>
      <name val="Trebuchet MS"/>
      <family val="2"/>
      <scheme val="minor"/>
    </font>
    <font>
      <b/>
      <sz val="11"/>
      <color theme="1"/>
      <name val="Arial"/>
      <family val="2"/>
      <scheme val="major"/>
    </font>
    <font>
      <b/>
      <sz val="11"/>
      <color theme="0" tint="-4.9989318521683403E-2"/>
      <name val="Arial"/>
      <family val="2"/>
      <scheme val="major"/>
    </font>
    <font>
      <b/>
      <sz val="11"/>
      <color theme="2"/>
      <name val="Arial"/>
      <family val="2"/>
      <scheme val="major"/>
    </font>
    <font>
      <b/>
      <sz val="28"/>
      <color theme="2"/>
      <name val="Arial"/>
      <family val="2"/>
      <scheme val="major"/>
    </font>
    <font>
      <sz val="36"/>
      <color rgb="FFCC99CC"/>
      <name val="Trebuchet MS"/>
      <family val="2"/>
      <scheme val="minor"/>
    </font>
    <font>
      <sz val="36"/>
      <color rgb="FF66CC66"/>
      <name val="Trebuchet MS"/>
      <family val="2"/>
      <scheme val="minor"/>
    </font>
    <font>
      <b/>
      <sz val="11"/>
      <color theme="3" tint="0.39997558519241921"/>
      <name val="Arial"/>
      <family val="2"/>
      <scheme val="major"/>
    </font>
    <font>
      <b/>
      <sz val="28"/>
      <color theme="3" tint="0.39997558519241921"/>
      <name val="Arial"/>
      <family val="2"/>
      <scheme val="major"/>
    </font>
    <font>
      <sz val="36"/>
      <color rgb="FF6699CC"/>
      <name val="Trebuchet MS"/>
      <family val="2"/>
      <scheme val="minor"/>
    </font>
    <font>
      <b/>
      <sz val="16"/>
      <color theme="1"/>
      <name val="Trebuchet MS"/>
      <family val="2"/>
      <scheme val="minor"/>
    </font>
    <font>
      <b/>
      <sz val="11"/>
      <name val="Trebuchet MS"/>
      <family val="2"/>
      <scheme val="minor"/>
    </font>
    <font>
      <b/>
      <sz val="16"/>
      <color indexed="8"/>
      <name val="Trebuchet MS"/>
      <family val="2"/>
      <scheme val="minor"/>
    </font>
    <font>
      <b/>
      <sz val="11"/>
      <color indexed="8"/>
      <name val="Arial"/>
      <family val="2"/>
      <scheme val="major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C33"/>
        <bgColor indexed="64"/>
      </patternFill>
    </fill>
    <fill>
      <patternFill patternType="solid">
        <fgColor rgb="FF66CC66"/>
        <bgColor rgb="FFFFF4D1"/>
      </patternFill>
    </fill>
    <fill>
      <patternFill patternType="solid">
        <fgColor rgb="FF663399"/>
        <bgColor indexed="64"/>
      </patternFill>
    </fill>
    <fill>
      <patternFill patternType="solid">
        <fgColor rgb="FFFF6633"/>
        <bgColor indexed="64"/>
      </patternFill>
    </fill>
    <fill>
      <patternFill patternType="solid">
        <fgColor rgb="FF6699CC"/>
        <bgColor indexed="64"/>
      </patternFill>
    </fill>
    <fill>
      <patternFill patternType="solid">
        <fgColor rgb="FFCC99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DD3E9"/>
        <bgColor indexed="64"/>
      </patternFill>
    </fill>
    <fill>
      <patternFill patternType="solid">
        <fgColor rgb="FFFFFFC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DE9BD"/>
        <bgColor indexed="64"/>
      </patternFill>
    </fill>
  </fills>
  <borders count="2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theme="0" tint="-0.14993743705557422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6795556505021"/>
      </left>
      <right style="hair">
        <color theme="3" tint="0.59999389629810485"/>
      </right>
      <top/>
      <bottom style="thin">
        <color theme="0" tint="-0.14993743705557422"/>
      </bottom>
      <diagonal/>
    </border>
    <border>
      <left style="thin">
        <color theme="0" tint="-0.14996795556505021"/>
      </left>
      <right style="hair">
        <color theme="3" tint="0.59999389629810485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</borders>
  <cellStyleXfs count="51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9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" fillId="0" borderId="0" applyNumberFormat="0" applyFill="0" applyProtection="0">
      <alignment horizontal="left" vertical="top" wrapText="1" indent="1"/>
    </xf>
    <xf numFmtId="166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3" applyNumberFormat="0" applyAlignment="0" applyProtection="0"/>
    <xf numFmtId="0" fontId="20" fillId="13" borderId="14" applyNumberFormat="0" applyAlignment="0" applyProtection="0"/>
    <xf numFmtId="0" fontId="21" fillId="13" borderId="13" applyNumberFormat="0" applyAlignment="0" applyProtection="0"/>
    <xf numFmtId="0" fontId="22" fillId="0" borderId="15" applyNumberFormat="0" applyFill="0" applyAlignment="0" applyProtection="0"/>
    <xf numFmtId="0" fontId="4" fillId="14" borderId="16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06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0" fontId="10" fillId="7" borderId="3" xfId="10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166" fontId="9" fillId="0" borderId="9" xfId="5" applyFill="1">
      <alignment horizontal="left" vertical="center" wrapText="1" indent="1"/>
    </xf>
    <xf numFmtId="0" fontId="6" fillId="36" borderId="0" xfId="9" applyFill="1">
      <alignment horizontal="center"/>
    </xf>
    <xf numFmtId="166" fontId="9" fillId="0" borderId="17" xfId="5" applyFill="1" applyBorder="1">
      <alignment horizontal="left" vertical="center" wrapText="1" indent="1"/>
    </xf>
    <xf numFmtId="0" fontId="32" fillId="41" borderId="0" xfId="0" applyFont="1" applyFill="1" applyBorder="1" applyAlignment="1">
      <alignment horizontal="left" vertical="top"/>
    </xf>
    <xf numFmtId="0" fontId="31" fillId="38" borderId="0" xfId="0" applyFont="1" applyFill="1" applyBorder="1" applyAlignment="1">
      <alignment horizontal="left" vertical="center" wrapText="1"/>
    </xf>
    <xf numFmtId="0" fontId="10" fillId="6" borderId="0" xfId="11" applyBorder="1" applyAlignment="1">
      <alignment horizontal="left" vertical="center" indent="1"/>
    </xf>
    <xf numFmtId="0" fontId="33" fillId="41" borderId="0" xfId="0" applyFont="1" applyFill="1" applyBorder="1" applyAlignment="1">
      <alignment horizontal="center"/>
    </xf>
    <xf numFmtId="0" fontId="28" fillId="38" borderId="0" xfId="0" applyFont="1" applyFill="1" applyBorder="1" applyAlignment="1">
      <alignment horizontal="center" wrapText="1"/>
    </xf>
    <xf numFmtId="0" fontId="10" fillId="36" borderId="0" xfId="11" applyFill="1" applyBorder="1" applyAlignment="1">
      <alignment horizontal="left" vertical="center" indent="1"/>
    </xf>
    <xf numFmtId="0" fontId="10" fillId="39" borderId="0" xfId="10" applyFill="1" applyBorder="1">
      <alignment horizontal="left" vertical="center" indent="1"/>
    </xf>
    <xf numFmtId="0" fontId="10" fillId="37" borderId="0" xfId="0" applyFont="1" applyFill="1" applyBorder="1" applyAlignment="1">
      <alignment horizontal="left" vertical="center" wrapText="1"/>
    </xf>
    <xf numFmtId="0" fontId="6" fillId="37" borderId="0" xfId="0" applyFont="1" applyFill="1" applyBorder="1" applyAlignment="1">
      <alignment horizontal="center" wrapText="1"/>
    </xf>
    <xf numFmtId="0" fontId="36" fillId="42" borderId="0" xfId="0" applyFont="1" applyFill="1" applyBorder="1" applyAlignment="1">
      <alignment horizontal="left" vertical="top"/>
    </xf>
    <xf numFmtId="0" fontId="37" fillId="42" borderId="0" xfId="0" applyFont="1" applyFill="1" applyBorder="1" applyAlignment="1">
      <alignment horizontal="center"/>
    </xf>
    <xf numFmtId="166" fontId="9" fillId="43" borderId="9" xfId="5" applyFill="1">
      <alignment horizontal="left" vertical="center" wrapText="1" indent="1"/>
    </xf>
    <xf numFmtId="0" fontId="12" fillId="43" borderId="6" xfId="6" applyNumberFormat="1" applyFill="1">
      <alignment horizontal="left" vertical="top" wrapText="1" indent="1"/>
    </xf>
    <xf numFmtId="166" fontId="9" fillId="44" borderId="9" xfId="5" applyFill="1">
      <alignment horizontal="left" vertical="center" wrapText="1" indent="1"/>
    </xf>
    <xf numFmtId="0" fontId="12" fillId="44" borderId="6" xfId="6" applyNumberFormat="1" applyFill="1">
      <alignment horizontal="left" vertical="top" wrapText="1" indent="1"/>
    </xf>
    <xf numFmtId="166" fontId="9" fillId="44" borderId="17" xfId="5" applyFill="1" applyBorder="1">
      <alignment horizontal="left" vertical="center" wrapText="1" indent="1"/>
    </xf>
    <xf numFmtId="166" fontId="9" fillId="45" borderId="9" xfId="5" applyFill="1">
      <alignment horizontal="left" vertical="center" wrapText="1" indent="1"/>
    </xf>
    <xf numFmtId="0" fontId="12" fillId="45" borderId="6" xfId="6" applyNumberFormat="1" applyFill="1">
      <alignment horizontal="left" vertical="top" wrapText="1" indent="1"/>
    </xf>
    <xf numFmtId="166" fontId="9" fillId="46" borderId="9" xfId="5" applyFill="1">
      <alignment horizontal="left" vertical="center" wrapText="1" indent="1"/>
    </xf>
    <xf numFmtId="0" fontId="12" fillId="46" borderId="6" xfId="6" applyNumberFormat="1" applyFill="1">
      <alignment horizontal="left" vertical="top" wrapText="1" indent="1"/>
    </xf>
    <xf numFmtId="166" fontId="39" fillId="0" borderId="17" xfId="5" applyFont="1" applyFill="1" applyBorder="1">
      <alignment horizontal="left" vertical="center" wrapText="1" indent="1"/>
    </xf>
    <xf numFmtId="166" fontId="39" fillId="0" borderId="5" xfId="5" applyFont="1" applyFill="1" applyBorder="1">
      <alignment horizontal="left" vertical="center" wrapText="1" indent="1"/>
    </xf>
    <xf numFmtId="0" fontId="30" fillId="0" borderId="6" xfId="6" applyNumberFormat="1" applyFont="1" applyFill="1">
      <alignment horizontal="left" vertical="top" wrapText="1" indent="1"/>
    </xf>
    <xf numFmtId="0" fontId="30" fillId="0" borderId="5" xfId="6" applyNumberFormat="1" applyFont="1" applyFill="1" applyBorder="1">
      <alignment horizontal="left" vertical="top" wrapText="1" indent="1"/>
    </xf>
    <xf numFmtId="166" fontId="39" fillId="0" borderId="9" xfId="5" applyFont="1" applyFill="1">
      <alignment horizontal="left" vertical="center" wrapText="1" indent="1"/>
    </xf>
    <xf numFmtId="166" fontId="39" fillId="0" borderId="4" xfId="5" applyFont="1" applyFill="1" applyBorder="1">
      <alignment horizontal="left" vertical="center" wrapText="1" indent="1"/>
    </xf>
    <xf numFmtId="0" fontId="40" fillId="2" borderId="0" xfId="0" applyFont="1" applyFill="1"/>
    <xf numFmtId="0" fontId="40" fillId="2" borderId="0" xfId="0" applyFont="1" applyFill="1" applyBorder="1"/>
    <xf numFmtId="0" fontId="30" fillId="0" borderId="7" xfId="6" applyNumberFormat="1" applyFont="1" applyFill="1" applyBorder="1">
      <alignment horizontal="left" vertical="top" wrapText="1" indent="1"/>
    </xf>
    <xf numFmtId="166" fontId="39" fillId="43" borderId="9" xfId="5" applyFont="1" applyFill="1">
      <alignment horizontal="left" vertical="center" wrapText="1" indent="1"/>
    </xf>
    <xf numFmtId="166" fontId="39" fillId="43" borderId="4" xfId="5" applyFont="1" applyFill="1" applyBorder="1">
      <alignment horizontal="left" vertical="center" wrapText="1" indent="1"/>
    </xf>
    <xf numFmtId="0" fontId="30" fillId="43" borderId="6" xfId="6" applyNumberFormat="1" applyFont="1" applyFill="1">
      <alignment horizontal="left" vertical="top" wrapText="1" indent="1"/>
    </xf>
    <xf numFmtId="0" fontId="30" fillId="43" borderId="5" xfId="6" applyNumberFormat="1" applyFont="1" applyFill="1" applyBorder="1">
      <alignment horizontal="left" vertical="top" wrapText="1" indent="1"/>
    </xf>
    <xf numFmtId="0" fontId="30" fillId="43" borderId="7" xfId="6" applyNumberFormat="1" applyFont="1" applyFill="1" applyBorder="1">
      <alignment horizontal="left" vertical="top" wrapText="1" indent="1"/>
    </xf>
    <xf numFmtId="166" fontId="39" fillId="44" borderId="9" xfId="5" applyFont="1" applyFill="1">
      <alignment horizontal="left" vertical="center" wrapText="1" indent="1"/>
    </xf>
    <xf numFmtId="166" fontId="39" fillId="44" borderId="4" xfId="5" applyFont="1" applyFill="1" applyBorder="1">
      <alignment horizontal="left" vertical="center" wrapText="1" indent="1"/>
    </xf>
    <xf numFmtId="0" fontId="30" fillId="44" borderId="6" xfId="6" applyNumberFormat="1" applyFont="1" applyFill="1">
      <alignment horizontal="left" vertical="top" wrapText="1" indent="1"/>
    </xf>
    <xf numFmtId="0" fontId="30" fillId="44" borderId="5" xfId="6" applyNumberFormat="1" applyFont="1" applyFill="1" applyBorder="1">
      <alignment horizontal="left" vertical="top" wrapText="1" indent="1"/>
    </xf>
    <xf numFmtId="0" fontId="30" fillId="44" borderId="7" xfId="6" applyNumberFormat="1" applyFont="1" applyFill="1" applyBorder="1">
      <alignment horizontal="left" vertical="top" wrapText="1" indent="1"/>
    </xf>
    <xf numFmtId="166" fontId="39" fillId="45" borderId="9" xfId="5" applyFont="1" applyFill="1">
      <alignment horizontal="left" vertical="center" wrapText="1" indent="1"/>
    </xf>
    <xf numFmtId="166" fontId="39" fillId="45" borderId="4" xfId="5" applyFont="1" applyFill="1" applyBorder="1">
      <alignment horizontal="left" vertical="center" wrapText="1" indent="1"/>
    </xf>
    <xf numFmtId="0" fontId="30" fillId="45" borderId="6" xfId="6" applyNumberFormat="1" applyFont="1" applyFill="1">
      <alignment horizontal="left" vertical="top" wrapText="1" indent="1"/>
    </xf>
    <xf numFmtId="0" fontId="30" fillId="45" borderId="5" xfId="6" applyNumberFormat="1" applyFont="1" applyFill="1" applyBorder="1">
      <alignment horizontal="left" vertical="top" wrapText="1" indent="1"/>
    </xf>
    <xf numFmtId="0" fontId="30" fillId="45" borderId="7" xfId="6" applyNumberFormat="1" applyFont="1" applyFill="1" applyBorder="1">
      <alignment horizontal="left" vertical="top" wrapText="1" indent="1"/>
    </xf>
    <xf numFmtId="0" fontId="40" fillId="0" borderId="0" xfId="0" applyFont="1"/>
    <xf numFmtId="166" fontId="39" fillId="46" borderId="9" xfId="5" applyFont="1" applyFill="1">
      <alignment horizontal="left" vertical="center" wrapText="1" indent="1"/>
    </xf>
    <xf numFmtId="0" fontId="30" fillId="46" borderId="6" xfId="6" applyNumberFormat="1" applyFont="1" applyFill="1">
      <alignment horizontal="left" vertical="top" wrapText="1" indent="1"/>
    </xf>
    <xf numFmtId="166" fontId="9" fillId="47" borderId="9" xfId="5" applyFill="1">
      <alignment horizontal="left" vertical="center" wrapText="1" indent="1"/>
    </xf>
    <xf numFmtId="0" fontId="12" fillId="47" borderId="6" xfId="6" applyNumberFormat="1" applyFill="1">
      <alignment horizontal="left" vertical="top" wrapText="1" indent="1"/>
    </xf>
    <xf numFmtId="166" fontId="39" fillId="47" borderId="9" xfId="5" applyFont="1" applyFill="1">
      <alignment horizontal="left" vertical="center" wrapText="1" indent="1"/>
    </xf>
    <xf numFmtId="166" fontId="39" fillId="47" borderId="4" xfId="5" applyFont="1" applyFill="1" applyBorder="1">
      <alignment horizontal="left" vertical="center" wrapText="1" indent="1"/>
    </xf>
    <xf numFmtId="0" fontId="30" fillId="47" borderId="6" xfId="6" applyNumberFormat="1" applyFont="1" applyFill="1">
      <alignment horizontal="left" vertical="top" wrapText="1" indent="1"/>
    </xf>
    <xf numFmtId="0" fontId="30" fillId="47" borderId="5" xfId="6" applyNumberFormat="1" applyFont="1" applyFill="1" applyBorder="1">
      <alignment horizontal="left" vertical="top" wrapText="1" indent="1"/>
    </xf>
    <xf numFmtId="0" fontId="30" fillId="47" borderId="12" xfId="6" applyNumberFormat="1" applyFont="1" applyFill="1" applyBorder="1">
      <alignment horizontal="left" vertical="top" wrapText="1" indent="1"/>
    </xf>
    <xf numFmtId="166" fontId="39" fillId="48" borderId="9" xfId="5" applyFont="1" applyFill="1">
      <alignment horizontal="left" vertical="center" wrapText="1" indent="1"/>
    </xf>
    <xf numFmtId="0" fontId="30" fillId="48" borderId="6" xfId="6" applyNumberFormat="1" applyFont="1" applyFill="1">
      <alignment horizontal="left" vertical="top" wrapText="1" indent="1"/>
    </xf>
    <xf numFmtId="166" fontId="41" fillId="48" borderId="9" xfId="5" applyFont="1" applyFill="1">
      <alignment horizontal="left" vertical="center" wrapText="1" indent="1"/>
    </xf>
    <xf numFmtId="0" fontId="42" fillId="48" borderId="6" xfId="6" applyNumberFormat="1" applyFont="1" applyFill="1">
      <alignment horizontal="left" vertical="top" wrapText="1" indent="1"/>
    </xf>
    <xf numFmtId="166" fontId="41" fillId="0" borderId="17" xfId="5" applyFont="1" applyFill="1" applyBorder="1">
      <alignment horizontal="left" vertical="center" wrapText="1" indent="1"/>
    </xf>
    <xf numFmtId="0" fontId="42" fillId="0" borderId="6" xfId="6" applyNumberFormat="1" applyFont="1" applyFill="1">
      <alignment horizontal="left" vertical="top" wrapText="1" indent="1"/>
    </xf>
    <xf numFmtId="0" fontId="30" fillId="49" borderId="6" xfId="6" applyNumberFormat="1" applyFont="1" applyFill="1">
      <alignment horizontal="left" vertical="top" wrapText="1" indent="1"/>
    </xf>
    <xf numFmtId="0" fontId="30" fillId="49" borderId="5" xfId="6" applyNumberFormat="1" applyFont="1" applyFill="1" applyBorder="1">
      <alignment horizontal="left" vertical="top" wrapText="1" indent="1"/>
    </xf>
    <xf numFmtId="166" fontId="39" fillId="49" borderId="9" xfId="5" applyFont="1" applyFill="1">
      <alignment horizontal="left" vertical="center" wrapText="1" indent="1"/>
    </xf>
    <xf numFmtId="166" fontId="39" fillId="49" borderId="4" xfId="5" applyFont="1" applyFill="1" applyBorder="1">
      <alignment horizontal="left" vertical="center" wrapText="1" indent="1"/>
    </xf>
    <xf numFmtId="166" fontId="9" fillId="49" borderId="9" xfId="5" applyFill="1">
      <alignment horizontal="left" vertical="center" wrapText="1" indent="1"/>
    </xf>
    <xf numFmtId="0" fontId="12" fillId="49" borderId="6" xfId="6" applyNumberFormat="1" applyFill="1">
      <alignment horizontal="left" vertical="top" wrapText="1" indent="1"/>
    </xf>
    <xf numFmtId="0" fontId="30" fillId="49" borderId="7" xfId="6" applyNumberFormat="1" applyFont="1" applyFill="1" applyBorder="1">
      <alignment horizontal="left" vertical="top" wrapText="1" indent="1"/>
    </xf>
    <xf numFmtId="166" fontId="39" fillId="46" borderId="17" xfId="5" applyFont="1" applyFill="1" applyBorder="1">
      <alignment horizontal="left" vertical="center" wrapText="1" indent="1"/>
    </xf>
    <xf numFmtId="0" fontId="10" fillId="40" borderId="0" xfId="10" applyFill="1" applyBorder="1">
      <alignment horizontal="left" vertical="center" indent="1"/>
    </xf>
    <xf numFmtId="166" fontId="9" fillId="49" borderId="17" xfId="5" applyFill="1" applyBorder="1">
      <alignment horizontal="left" vertical="center" wrapText="1" indent="1"/>
    </xf>
    <xf numFmtId="166" fontId="39" fillId="49" borderId="17" xfId="5" applyFont="1" applyFill="1" applyBorder="1">
      <alignment horizontal="left" vertical="center" wrapText="1" indent="1"/>
    </xf>
    <xf numFmtId="166" fontId="39" fillId="49" borderId="5" xfId="5" applyFont="1" applyFill="1" applyBorder="1">
      <alignment horizontal="left" vertical="center" wrapText="1" indent="1"/>
    </xf>
    <xf numFmtId="166" fontId="39" fillId="43" borderId="5" xfId="5" applyFont="1" applyFill="1" applyBorder="1">
      <alignment horizontal="left" vertical="center" wrapText="1" indent="1"/>
    </xf>
    <xf numFmtId="166" fontId="39" fillId="43" borderId="18" xfId="5" applyFont="1" applyFill="1" applyBorder="1">
      <alignment horizontal="left" vertical="center" wrapText="1" indent="1"/>
    </xf>
    <xf numFmtId="166" fontId="9" fillId="44" borderId="0" xfId="5" applyFill="1" applyBorder="1">
      <alignment horizontal="left" vertical="center" wrapText="1" indent="1"/>
    </xf>
    <xf numFmtId="0" fontId="12" fillId="44" borderId="0" xfId="6" applyNumberFormat="1" applyFill="1" applyBorder="1">
      <alignment horizontal="left" vertical="top" wrapText="1" indent="1"/>
    </xf>
    <xf numFmtId="0" fontId="12" fillId="0" borderId="0" xfId="6" applyNumberFormat="1" applyFill="1" applyBorder="1">
      <alignment horizontal="left" vertical="top" wrapText="1" indent="1"/>
    </xf>
    <xf numFmtId="166" fontId="9" fillId="0" borderId="19" xfId="5" applyFill="1" applyBorder="1">
      <alignment horizontal="left" vertical="center" wrapText="1" indent="1"/>
    </xf>
    <xf numFmtId="166" fontId="39" fillId="44" borderId="0" xfId="5" applyFont="1" applyFill="1" applyBorder="1">
      <alignment horizontal="left" vertical="center" wrapText="1" indent="1"/>
    </xf>
    <xf numFmtId="0" fontId="30" fillId="44" borderId="0" xfId="6" applyNumberFormat="1" applyFont="1" applyFill="1" applyBorder="1">
      <alignment horizontal="left" vertical="top" wrapText="1" indent="1"/>
    </xf>
    <xf numFmtId="0" fontId="30" fillId="0" borderId="20" xfId="6" applyNumberFormat="1" applyFont="1" applyFill="1" applyBorder="1">
      <alignment horizontal="left" vertical="top" wrapText="1" indent="1"/>
    </xf>
    <xf numFmtId="0" fontId="0" fillId="0" borderId="0" xfId="0" applyBorder="1"/>
    <xf numFmtId="166" fontId="39" fillId="0" borderId="21" xfId="5" applyFont="1" applyFill="1" applyBorder="1">
      <alignment horizontal="left" vertical="center" wrapText="1" indent="1"/>
    </xf>
    <xf numFmtId="0" fontId="30" fillId="0" borderId="22" xfId="6" applyNumberFormat="1" applyFont="1" applyFill="1" applyBorder="1">
      <alignment horizontal="left" vertical="top" wrapText="1" indent="1"/>
    </xf>
    <xf numFmtId="0" fontId="38" fillId="0" borderId="0" xfId="2" applyFont="1">
      <alignment horizontal="left" indent="3"/>
    </xf>
    <xf numFmtId="167" fontId="0" fillId="0" borderId="8" xfId="8" applyNumberFormat="1" applyFont="1">
      <alignment horizontal="left" vertical="center" wrapText="1" indent="1"/>
    </xf>
    <xf numFmtId="167" fontId="11" fillId="0" borderId="8" xfId="8" applyNumberFormat="1">
      <alignment horizontal="left" vertical="center" wrapText="1" indent="1"/>
    </xf>
    <xf numFmtId="0" fontId="1" fillId="0" borderId="0" xfId="7" applyNumberFormat="1">
      <alignment horizontal="left" vertical="top" wrapText="1" indent="1"/>
    </xf>
    <xf numFmtId="0" fontId="35" fillId="0" borderId="0" xfId="2" applyFont="1">
      <alignment horizontal="left" indent="3"/>
    </xf>
    <xf numFmtId="0" fontId="34" fillId="0" borderId="0" xfId="2" applyFont="1">
      <alignment horizontal="left" indent="3"/>
    </xf>
    <xf numFmtId="0" fontId="29" fillId="0" borderId="0" xfId="2" applyFont="1">
      <alignment horizontal="left" indent="3"/>
    </xf>
    <xf numFmtId="0" fontId="25" fillId="0" borderId="0" xfId="2" applyFont="1">
      <alignment horizontal="left" indent="3"/>
    </xf>
    <xf numFmtId="0" fontId="7" fillId="0" borderId="0" xfId="2">
      <alignment horizontal="left" indent="3"/>
    </xf>
    <xf numFmtId="0" fontId="11" fillId="0" borderId="8" xfId="8" applyNumberFormat="1">
      <alignment horizontal="left" vertical="center" wrapText="1" indent="1"/>
    </xf>
    <xf numFmtId="166" fontId="9" fillId="44" borderId="19" xfId="5" applyFill="1" applyBorder="1">
      <alignment horizontal="left" vertical="center" wrapText="1" indent="1"/>
    </xf>
  </cellXfs>
  <cellStyles count="51">
    <cellStyle name="20 % - Accent1" xfId="30" builtinId="30" customBuiltin="1"/>
    <cellStyle name="20 % - Accent2" xfId="33" builtinId="34" customBuiltin="1"/>
    <cellStyle name="20 % - Accent3" xfId="37" builtinId="38" customBuiltin="1"/>
    <cellStyle name="20 % - Accent4" xfId="41" builtinId="42" customBuiltin="1"/>
    <cellStyle name="20 % - Accent5" xfId="44" builtinId="46" customBuiltin="1"/>
    <cellStyle name="20 % - Accent6" xfId="48" builtinId="50" customBuiltin="1"/>
    <cellStyle name="40 % - Accent1" xfId="1" builtinId="31" customBuiltin="1"/>
    <cellStyle name="40 % - Accent2" xfId="34" builtinId="35" customBuiltin="1"/>
    <cellStyle name="40 % - Accent3" xfId="38" builtinId="39" customBuiltin="1"/>
    <cellStyle name="40 % - Accent4" xfId="42" builtinId="43" customBuiltin="1"/>
    <cellStyle name="40 % - Accent5" xfId="45" builtinId="47" customBuiltin="1"/>
    <cellStyle name="40 % - Accent6" xfId="49" builtinId="51" customBuiltin="1"/>
    <cellStyle name="60 % - Accent1" xfId="31" builtinId="32" customBuiltin="1"/>
    <cellStyle name="60 % - Accent2" xfId="35" builtinId="36" customBuiltin="1"/>
    <cellStyle name="60 % - Accent3" xfId="39" builtinId="40" customBuiltin="1"/>
    <cellStyle name="60 % - Accent4" xfId="43" builtinId="44" customBuiltin="1"/>
    <cellStyle name="60 % - Accent5" xfId="46" builtinId="48" customBuiltin="1"/>
    <cellStyle name="60 % - Accent6" xfId="50" builtinId="52" customBuiltin="1"/>
    <cellStyle name="Accent1" xfId="3" builtinId="29" customBuiltin="1"/>
    <cellStyle name="Accent2" xfId="32" builtinId="33" customBuiltin="1"/>
    <cellStyle name="Accent3" xfId="36" builtinId="37" customBuiltin="1"/>
    <cellStyle name="Accent4" xfId="40" builtinId="41" customBuiltin="1"/>
    <cellStyle name="Accent5" xfId="4" builtinId="45" customBuiltin="1"/>
    <cellStyle name="Accent6" xfId="47" builtinId="49" customBuiltin="1"/>
    <cellStyle name="Avertissement" xfId="29" builtinId="11" customBuiltin="1"/>
    <cellStyle name="Calcul" xfId="26" builtinId="22" customBuiltin="1"/>
    <cellStyle name="Cellule liée" xfId="27" builtinId="24" customBuiltin="1"/>
    <cellStyle name="Détail jour" xfId="6" xr:uid="{00000000-0005-0000-0000-000004000000}"/>
    <cellStyle name="En-tête Notes" xfId="8" xr:uid="{00000000-0005-0000-0000-00000D000000}"/>
    <cellStyle name="Entrée" xfId="24" builtinId="20" customBuiltin="1"/>
    <cellStyle name="Insatisfaisant" xfId="22" builtinId="27" customBuiltin="1"/>
    <cellStyle name="Jour" xfId="5" xr:uid="{00000000-0005-0000-0000-000003000000}"/>
    <cellStyle name="Milliers" xfId="16" builtinId="3" customBuiltin="1"/>
    <cellStyle name="Milliers [0]" xfId="17" builtinId="6" customBuiltin="1"/>
    <cellStyle name="Monétaire" xfId="18" builtinId="4" customBuiltin="1"/>
    <cellStyle name="Monétaire [0]" xfId="19" builtinId="7" customBuiltin="1"/>
    <cellStyle name="Neutre" xfId="23" builtinId="28" customBuiltin="1"/>
    <cellStyle name="Normal" xfId="0" builtinId="0" customBuiltin="1"/>
    <cellStyle name="Note" xfId="13" builtinId="10" customBuiltin="1"/>
    <cellStyle name="Notes" xfId="7" xr:uid="{00000000-0005-0000-0000-00000C000000}"/>
    <cellStyle name="Pourcentage" xfId="20" builtinId="5" customBuiltin="1"/>
    <cellStyle name="Satisfaisant" xfId="21" builtinId="26" customBuiltin="1"/>
    <cellStyle name="Sortie" xfId="25" builtinId="21" customBuiltin="1"/>
    <cellStyle name="Texte explicatif" xfId="14" builtinId="53" customBuiltin="1"/>
    <cellStyle name="Titre" xfId="9" builtinId="15" customBuiltin="1"/>
    <cellStyle name="Titre 1" xfId="2" builtinId="16" customBuiltin="1"/>
    <cellStyle name="Titre 2" xfId="10" builtinId="17" customBuiltin="1"/>
    <cellStyle name="Titre 3" xfId="11" builtinId="18" customBuiltin="1"/>
    <cellStyle name="Titre 4" xfId="12" builtinId="19" customBuiltin="1"/>
    <cellStyle name="Total" xfId="15" builtinId="25" customBuiltin="1"/>
    <cellStyle name="Vérification" xfId="28" builtinId="23" customBuiltin="1"/>
  </cellStyles>
  <dxfs count="39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BDE9BD"/>
      <color rgb="FF66CC66"/>
      <color rgb="FFFFFFCD"/>
      <color rgb="FFFFFF00"/>
      <color rgb="FFBDD3E9"/>
      <color rgb="FF6699CC"/>
      <color rgb="FFCC99CC"/>
      <color rgb="FFFF6633"/>
      <color rgb="FFFFCC33"/>
      <color rgb="FFC7E0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3BAF7-F86C-46C7-87C2-341D672CF7FB}">
  <sheetPr>
    <tabColor theme="4" tint="-0.249977111117893"/>
    <pageSetUpPr autoPageBreaks="0" fitToPage="1"/>
  </sheetPr>
  <dimension ref="A1:AA168"/>
  <sheetViews>
    <sheetView showGridLines="0" topLeftCell="A55" zoomScale="40" zoomScaleNormal="40" workbookViewId="0">
      <selection activeCell="R115" sqref="R115:R116"/>
    </sheetView>
  </sheetViews>
  <sheetFormatPr baseColWidth="10" defaultColWidth="8.75" defaultRowHeight="16.5" x14ac:dyDescent="0.3"/>
  <cols>
    <col min="1" max="1" width="2" customWidth="1"/>
    <col min="2" max="2" width="18.25" customWidth="1"/>
    <col min="3" max="6" width="17.625" customWidth="1"/>
    <col min="7" max="8" width="17.625" style="5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f ca="1">YEAR(TODAY())</f>
        <v>2025</v>
      </c>
      <c r="C1" s="103" t="s">
        <v>2</v>
      </c>
      <c r="D1" s="103"/>
      <c r="E1" s="103"/>
      <c r="F1" s="2"/>
      <c r="G1" s="37"/>
      <c r="H1" s="37"/>
    </row>
    <row r="2" spans="1:8" ht="14.25" customHeight="1" x14ac:dyDescent="0.3">
      <c r="A2" s="3"/>
      <c r="B2" s="4" t="s">
        <v>0</v>
      </c>
      <c r="C2" s="5" t="str">
        <f t="shared" ref="C2:H2" ca="1" si="0">UPPER(TEXT(C3,"jjjj"))</f>
        <v>MARDI</v>
      </c>
      <c r="D2" s="4" t="str">
        <f t="shared" ca="1" si="0"/>
        <v>MERCREDI</v>
      </c>
      <c r="E2" s="5" t="str">
        <f t="shared" ca="1" si="0"/>
        <v>JEUDI</v>
      </c>
      <c r="F2" s="4" t="str">
        <f t="shared" ca="1" si="0"/>
        <v>VENDREDI</v>
      </c>
      <c r="G2" s="4" t="str">
        <f t="shared" ca="1" si="0"/>
        <v>SAMEDI</v>
      </c>
      <c r="H2" s="4" t="str">
        <f t="shared" ca="1" si="0"/>
        <v>DIMANCHE</v>
      </c>
    </row>
    <row r="3" spans="1:8" ht="16.5" customHeight="1" x14ac:dyDescent="0.3">
      <c r="B3" s="58">
        <f t="array" aca="1" ref="B3:H3" ca="1">Jours+1+DATE(Calendrier1an,OptionCalendrier1mois,1)-WEEKDAY(DATE(Calendrier1an,OptionCalendrier1mois,1),OptionJoursemaine)</f>
        <v>45866</v>
      </c>
      <c r="C3" s="58">
        <f ca="1"/>
        <v>45867</v>
      </c>
      <c r="D3" s="58">
        <f ca="1"/>
        <v>45868</v>
      </c>
      <c r="E3" s="58">
        <f ca="1"/>
        <v>45869</v>
      </c>
      <c r="F3" s="58">
        <f ca="1"/>
        <v>45870</v>
      </c>
      <c r="G3" s="60">
        <f ca="1"/>
        <v>45871</v>
      </c>
      <c r="H3" s="61">
        <f ca="1"/>
        <v>45872</v>
      </c>
    </row>
    <row r="4" spans="1:8" ht="56.25" customHeight="1" x14ac:dyDescent="0.3">
      <c r="B4" s="59"/>
      <c r="C4" s="59"/>
      <c r="D4" s="59"/>
      <c r="E4" s="59"/>
      <c r="F4" s="59"/>
      <c r="G4" s="62"/>
      <c r="H4" s="63"/>
    </row>
    <row r="5" spans="1:8" ht="16.5" customHeight="1" x14ac:dyDescent="0.3">
      <c r="B5" s="58">
        <f t="array" aca="1" ref="B5:H5" ca="1">Jours+8+DATE(Calendrier1an,OptionCalendrier1mois,1)-WEEKDAY(DATE(Calendrier1an,OptionCalendrier1mois,1),OptionJoursemaine)</f>
        <v>45873</v>
      </c>
      <c r="C5" s="58">
        <f ca="1"/>
        <v>45874</v>
      </c>
      <c r="D5" s="58">
        <f ca="1"/>
        <v>45875</v>
      </c>
      <c r="E5" s="58">
        <f ca="1"/>
        <v>45876</v>
      </c>
      <c r="F5" s="58">
        <f ca="1"/>
        <v>45877</v>
      </c>
      <c r="G5" s="60">
        <f ca="1"/>
        <v>45878</v>
      </c>
      <c r="H5" s="61">
        <f ca="1"/>
        <v>45879</v>
      </c>
    </row>
    <row r="6" spans="1:8" ht="56.25" customHeight="1" x14ac:dyDescent="0.3">
      <c r="B6" s="59"/>
      <c r="C6" s="59"/>
      <c r="D6" s="59"/>
      <c r="E6" s="59"/>
      <c r="F6" s="59"/>
      <c r="G6" s="62"/>
      <c r="H6" s="64"/>
    </row>
    <row r="7" spans="1:8" ht="16.5" customHeight="1" x14ac:dyDescent="0.3">
      <c r="B7" s="58">
        <f t="array" aca="1" ref="B7:H7" ca="1">Jours+15+DATE(Calendrier1an,OptionCalendrier1mois,1)-WEEKDAY(DATE(Calendrier1an,OptionCalendrier1mois,1),OptionJoursemaine)</f>
        <v>45880</v>
      </c>
      <c r="C7" s="58">
        <f ca="1"/>
        <v>45881</v>
      </c>
      <c r="D7" s="58">
        <f ca="1"/>
        <v>45882</v>
      </c>
      <c r="E7" s="58">
        <f ca="1"/>
        <v>45883</v>
      </c>
      <c r="F7" s="58">
        <f ca="1"/>
        <v>45884</v>
      </c>
      <c r="G7" s="60">
        <f ca="1"/>
        <v>45885</v>
      </c>
      <c r="H7" s="61">
        <f ca="1"/>
        <v>45886</v>
      </c>
    </row>
    <row r="8" spans="1:8" ht="56.25" customHeight="1" x14ac:dyDescent="0.3">
      <c r="B8" s="59"/>
      <c r="C8" s="59"/>
      <c r="D8" s="59"/>
      <c r="E8" s="59"/>
      <c r="F8" s="59"/>
      <c r="G8" s="62"/>
      <c r="H8" s="63"/>
    </row>
    <row r="9" spans="1:8" ht="16.5" customHeight="1" x14ac:dyDescent="0.3">
      <c r="B9" s="58">
        <f t="array" aca="1" ref="B9:H9" ca="1">Jours+22+DATE(Calendrier1an,OptionCalendrier1mois,1)-WEEKDAY(DATE(Calendrier1an,OptionCalendrier1mois,1),OptionJoursemaine)</f>
        <v>45887</v>
      </c>
      <c r="C9" s="58">
        <f ca="1"/>
        <v>45888</v>
      </c>
      <c r="D9" s="58">
        <f ca="1"/>
        <v>45889</v>
      </c>
      <c r="E9" s="58">
        <f ca="1"/>
        <v>45890</v>
      </c>
      <c r="F9" s="58">
        <f ca="1"/>
        <v>45891</v>
      </c>
      <c r="G9" s="60">
        <f ca="1"/>
        <v>45892</v>
      </c>
      <c r="H9" s="61">
        <f ca="1"/>
        <v>45893</v>
      </c>
    </row>
    <row r="10" spans="1:8" ht="56.25" customHeight="1" x14ac:dyDescent="0.3">
      <c r="B10" s="59"/>
      <c r="C10" s="59"/>
      <c r="D10" s="59"/>
      <c r="E10" s="59"/>
      <c r="F10" s="59"/>
      <c r="G10" s="62"/>
      <c r="H10" s="63"/>
    </row>
    <row r="11" spans="1:8" ht="16.5" customHeight="1" x14ac:dyDescent="0.3">
      <c r="B11" s="58">
        <f t="array" aca="1" ref="B11:H11" ca="1">Jours+29+DATE(Calendrier1an,OptionCalendrier1mois,1)-WEEKDAY(DATE(Calendrier1an,OptionCalendrier1mois,1),OptionJoursemaine)</f>
        <v>45894</v>
      </c>
      <c r="C11" s="58">
        <f ca="1"/>
        <v>45895</v>
      </c>
      <c r="D11" s="58">
        <f ca="1"/>
        <v>45896</v>
      </c>
      <c r="E11" s="58">
        <f ca="1"/>
        <v>45897</v>
      </c>
      <c r="F11" s="65">
        <f ca="1"/>
        <v>45898</v>
      </c>
      <c r="G11" s="60">
        <f ca="1"/>
        <v>45899</v>
      </c>
      <c r="H11" s="61">
        <f ca="1"/>
        <v>45900</v>
      </c>
    </row>
    <row r="12" spans="1:8" ht="57" customHeight="1" x14ac:dyDescent="0.3">
      <c r="B12" s="59"/>
      <c r="C12" s="59"/>
      <c r="D12" s="59"/>
      <c r="E12" s="59"/>
      <c r="F12" s="66" t="s">
        <v>3</v>
      </c>
      <c r="G12" s="62"/>
      <c r="H12" s="63"/>
    </row>
    <row r="13" spans="1:8" ht="16.5" customHeight="1" x14ac:dyDescent="0.3">
      <c r="B13" s="8">
        <f t="array" aca="1" ref="B13:C13" ca="1">Jours+36+DATE(Calendrier1an,OptionCalendrier1mois,1)-WEEKDAY(DATE(Calendrier1an,OptionCalendrier1mois,1),OptionJoursemaine)</f>
        <v>45901</v>
      </c>
      <c r="C13" s="8">
        <f ca="1"/>
        <v>45902</v>
      </c>
      <c r="D13" s="104" t="s">
        <v>1</v>
      </c>
      <c r="E13" s="104"/>
      <c r="F13" s="104"/>
      <c r="G13" s="104"/>
      <c r="H13" s="104"/>
    </row>
    <row r="14" spans="1:8" ht="63.75" customHeight="1" x14ac:dyDescent="0.3">
      <c r="B14" s="7"/>
      <c r="C14" s="7"/>
      <c r="D14" s="98"/>
      <c r="E14" s="98"/>
      <c r="F14" s="98"/>
      <c r="G14" s="98"/>
      <c r="H14" s="98"/>
    </row>
    <row r="15" spans="1:8" ht="54" customHeight="1" x14ac:dyDescent="0.7">
      <c r="A15" s="2"/>
      <c r="B15" s="9">
        <f ca="1">YEAR(DATE(Calendrier1an,OptionCalendrier1mois+1,1))</f>
        <v>2025</v>
      </c>
      <c r="C15" s="102" t="str">
        <f ca="1">TEXT(DATE(Calendrier1an,OptionCalendrier1mois+1,1),"mmmm")</f>
        <v>septembre</v>
      </c>
      <c r="D15" s="102"/>
      <c r="E15" s="102"/>
      <c r="F15" s="6"/>
      <c r="G15" s="38"/>
      <c r="H15" s="37"/>
    </row>
    <row r="16" spans="1:8" ht="14.25" customHeight="1" x14ac:dyDescent="0.3">
      <c r="A16" s="3"/>
      <c r="B16" s="16" t="str">
        <f t="shared" ref="B16:H16" ca="1" si="1">UPPER(TEXT(B17,"jjjj"))</f>
        <v>LUNDI</v>
      </c>
      <c r="C16" s="16" t="str">
        <f t="shared" ca="1" si="1"/>
        <v>MARDI</v>
      </c>
      <c r="D16" s="17" t="str">
        <f t="shared" ca="1" si="1"/>
        <v>MERCREDI</v>
      </c>
      <c r="E16" s="16" t="str">
        <f t="shared" ca="1" si="1"/>
        <v>JEUDI</v>
      </c>
      <c r="F16" s="16" t="str">
        <f t="shared" ca="1" si="1"/>
        <v>VENDREDI</v>
      </c>
      <c r="G16" s="17" t="str">
        <f t="shared" ca="1" si="1"/>
        <v>SAMEDI</v>
      </c>
      <c r="H16" s="17" t="str">
        <f t="shared" ca="1" si="1"/>
        <v>DIMANCHE</v>
      </c>
    </row>
    <row r="17" spans="1:8" ht="16.5" customHeight="1" x14ac:dyDescent="0.3">
      <c r="B17" s="31">
        <f t="array" aca="1" ref="B17:H17" ca="1">Jours+1+DATE(Calendrier2ans,OptionCalendrier2mois,1)-WEEKDAY(DATE(Calendrier2ans,OptionCalendrier2mois,1),OptionJoursemaine)</f>
        <v>45901</v>
      </c>
      <c r="C17" s="10">
        <f ca="1"/>
        <v>45902</v>
      </c>
      <c r="D17" s="10">
        <f ca="1"/>
        <v>45903</v>
      </c>
      <c r="E17" s="10">
        <f ca="1"/>
        <v>45904</v>
      </c>
      <c r="F17" s="10">
        <f ca="1"/>
        <v>45905</v>
      </c>
      <c r="G17" s="31">
        <f ca="1"/>
        <v>45906</v>
      </c>
      <c r="H17" s="32">
        <f ca="1"/>
        <v>45907</v>
      </c>
    </row>
    <row r="18" spans="1:8" ht="56.25" customHeight="1" x14ac:dyDescent="0.3">
      <c r="B18" s="33" t="s">
        <v>4</v>
      </c>
      <c r="C18" s="7"/>
      <c r="D18" s="7"/>
      <c r="E18" s="7"/>
      <c r="F18" s="7"/>
      <c r="G18" s="33"/>
      <c r="H18" s="34"/>
    </row>
    <row r="19" spans="1:8" ht="16.5" customHeight="1" x14ac:dyDescent="0.3">
      <c r="B19" s="8">
        <f t="array" aca="1" ref="B19:H19" ca="1">Jours+8+DATE(Calendrier2ans,OptionCalendrier2mois,1)-WEEKDAY(DATE(Calendrier2ans,OptionCalendrier2mois,1),OptionJoursemaine)</f>
        <v>45908</v>
      </c>
      <c r="C19" s="8">
        <f ca="1"/>
        <v>45909</v>
      </c>
      <c r="D19" s="8">
        <f ca="1"/>
        <v>45910</v>
      </c>
      <c r="E19" s="8">
        <f ca="1"/>
        <v>45911</v>
      </c>
      <c r="F19" s="8">
        <f ca="1"/>
        <v>45912</v>
      </c>
      <c r="G19" s="35">
        <f ca="1"/>
        <v>45913</v>
      </c>
      <c r="H19" s="36">
        <f ca="1"/>
        <v>45914</v>
      </c>
    </row>
    <row r="20" spans="1:8" ht="56.25" customHeight="1" x14ac:dyDescent="0.3">
      <c r="B20" s="7"/>
      <c r="C20" s="7"/>
      <c r="D20" s="7"/>
      <c r="E20" s="7"/>
      <c r="F20" s="7"/>
      <c r="G20" s="33"/>
      <c r="H20" s="34"/>
    </row>
    <row r="21" spans="1:8" ht="16.5" customHeight="1" x14ac:dyDescent="0.3">
      <c r="B21" s="8">
        <f t="array" aca="1" ref="B21:H21" ca="1">Jours+15+DATE(Calendrier2ans,OptionCalendrier2mois,1)-WEEKDAY(DATE(Calendrier2ans,OptionCalendrier2mois,1),OptionJoursemaine)</f>
        <v>45915</v>
      </c>
      <c r="C21" s="8">
        <f ca="1"/>
        <v>45916</v>
      </c>
      <c r="D21" s="8">
        <f ca="1"/>
        <v>45917</v>
      </c>
      <c r="E21" s="8">
        <f ca="1"/>
        <v>45918</v>
      </c>
      <c r="F21" s="8">
        <f ca="1"/>
        <v>45919</v>
      </c>
      <c r="G21" s="35">
        <f ca="1"/>
        <v>45920</v>
      </c>
      <c r="H21" s="36">
        <f ca="1"/>
        <v>45921</v>
      </c>
    </row>
    <row r="22" spans="1:8" ht="56.25" customHeight="1" x14ac:dyDescent="0.3">
      <c r="B22" s="7"/>
      <c r="C22" s="7"/>
      <c r="D22" s="7"/>
      <c r="E22" s="7"/>
      <c r="F22" s="7"/>
      <c r="G22" s="33"/>
      <c r="H22" s="34"/>
    </row>
    <row r="23" spans="1:8" ht="16.5" customHeight="1" x14ac:dyDescent="0.3">
      <c r="B23" s="8">
        <f t="array" aca="1" ref="B23:H23" ca="1">Jours+22+DATE(Calendrier2ans,OptionCalendrier2mois,1)-WEEKDAY(DATE(Calendrier2ans,OptionCalendrier2mois,1),OptionJoursemaine)</f>
        <v>45922</v>
      </c>
      <c r="C23" s="8">
        <f ca="1"/>
        <v>45923</v>
      </c>
      <c r="D23" s="8">
        <f ca="1"/>
        <v>45924</v>
      </c>
      <c r="E23" s="8">
        <f ca="1"/>
        <v>45925</v>
      </c>
      <c r="F23" s="8">
        <f ca="1"/>
        <v>45926</v>
      </c>
      <c r="G23" s="35">
        <f ca="1"/>
        <v>45927</v>
      </c>
      <c r="H23" s="36">
        <f ca="1"/>
        <v>45928</v>
      </c>
    </row>
    <row r="24" spans="1:8" ht="56.25" customHeight="1" x14ac:dyDescent="0.3">
      <c r="B24" s="7"/>
      <c r="C24" s="7"/>
      <c r="D24" s="7"/>
      <c r="E24" s="7"/>
      <c r="F24" s="7"/>
      <c r="G24" s="33"/>
      <c r="H24" s="34"/>
    </row>
    <row r="25" spans="1:8" ht="16.5" customHeight="1" x14ac:dyDescent="0.3">
      <c r="B25" s="8">
        <f t="array" aca="1" ref="B25:H25" ca="1">Jours+29+DATE(Calendrier2ans,OptionCalendrier2mois,1)-WEEKDAY(DATE(Calendrier2ans,OptionCalendrier2mois,1),OptionJoursemaine)</f>
        <v>45929</v>
      </c>
      <c r="C25" s="8">
        <f ca="1"/>
        <v>45930</v>
      </c>
      <c r="D25" s="8">
        <f ca="1"/>
        <v>45931</v>
      </c>
      <c r="E25" s="8">
        <f ca="1"/>
        <v>45932</v>
      </c>
      <c r="F25" s="8">
        <f ca="1"/>
        <v>45933</v>
      </c>
      <c r="G25" s="35">
        <f ca="1"/>
        <v>45934</v>
      </c>
      <c r="H25" s="36">
        <f ca="1"/>
        <v>45935</v>
      </c>
    </row>
    <row r="26" spans="1:8" ht="57" customHeight="1" x14ac:dyDescent="0.3">
      <c r="B26" s="7"/>
      <c r="C26" s="7"/>
      <c r="D26" s="7"/>
      <c r="E26" s="7"/>
      <c r="F26" s="7"/>
      <c r="G26" s="33"/>
      <c r="H26" s="39"/>
    </row>
    <row r="27" spans="1:8" ht="16.5" customHeight="1" x14ac:dyDescent="0.3">
      <c r="B27" s="8">
        <f t="array" aca="1" ref="B27:C27" ca="1">Jours+36+DATE(Calendrier2ans,OptionCalendrier2mois,1)-WEEKDAY(DATE(Calendrier2ans,OptionCalendrier2mois,1),OptionJoursemaine)</f>
        <v>45936</v>
      </c>
      <c r="C27" s="8">
        <f ca="1"/>
        <v>45937</v>
      </c>
      <c r="D27" s="97" t="s">
        <v>1</v>
      </c>
      <c r="E27" s="97"/>
      <c r="F27" s="97"/>
      <c r="G27" s="97"/>
      <c r="H27" s="97"/>
    </row>
    <row r="28" spans="1:8" ht="63.75" customHeight="1" x14ac:dyDescent="0.3">
      <c r="B28" s="7"/>
      <c r="C28" s="7"/>
      <c r="D28" s="98"/>
      <c r="E28" s="98"/>
      <c r="F28" s="98"/>
      <c r="G28" s="98"/>
      <c r="H28" s="98"/>
    </row>
    <row r="29" spans="1:8" ht="54" customHeight="1" x14ac:dyDescent="0.7">
      <c r="A29" s="2"/>
      <c r="B29" s="9">
        <f ca="1">YEAR(DATE(Calendrier2ans,OptionCalendrier2mois+1,1))</f>
        <v>2025</v>
      </c>
      <c r="C29" s="102" t="str">
        <f ca="1">TEXT(DATE(Calendrier2ans,OptionCalendrier2mois+1,1),"mmmm")</f>
        <v>octobre</v>
      </c>
      <c r="D29" s="102"/>
      <c r="E29" s="102"/>
      <c r="F29" s="6"/>
      <c r="G29" s="38"/>
      <c r="H29" s="37"/>
    </row>
    <row r="30" spans="1:8" ht="14.25" customHeight="1" x14ac:dyDescent="0.3">
      <c r="A30" s="3"/>
      <c r="B30" s="16" t="str">
        <f t="shared" ref="B30:H30" ca="1" si="2">UPPER(TEXT(B31,"jjjj"))</f>
        <v>LUNDI</v>
      </c>
      <c r="C30" s="16" t="str">
        <f t="shared" ca="1" si="2"/>
        <v>MARDI</v>
      </c>
      <c r="D30" s="17" t="str">
        <f t="shared" ca="1" si="2"/>
        <v>MERCREDI</v>
      </c>
      <c r="E30" s="16" t="str">
        <f t="shared" ca="1" si="2"/>
        <v>JEUDI</v>
      </c>
      <c r="F30" s="16" t="str">
        <f t="shared" ca="1" si="2"/>
        <v>VENDREDI</v>
      </c>
      <c r="G30" s="17" t="str">
        <f t="shared" ca="1" si="2"/>
        <v>SAMEDI</v>
      </c>
      <c r="H30" s="17" t="str">
        <f t="shared" ca="1" si="2"/>
        <v>DIMANCHE</v>
      </c>
    </row>
    <row r="31" spans="1:8" ht="16.5" customHeight="1" x14ac:dyDescent="0.3">
      <c r="B31" s="10">
        <f t="array" aca="1" ref="B31:H31" ca="1">Jours+1+DATE(Calendrier3ans,OptionCalendrier3mois,1)-WEEKDAY(DATE(Calendrier3ans,OptionCalendrier3mois,1),OptionJoursemaine)</f>
        <v>45929</v>
      </c>
      <c r="C31" s="10">
        <f ca="1"/>
        <v>45930</v>
      </c>
      <c r="D31" s="10">
        <f ca="1"/>
        <v>45931</v>
      </c>
      <c r="E31" s="10">
        <f ca="1"/>
        <v>45932</v>
      </c>
      <c r="F31" s="10">
        <f ca="1"/>
        <v>45933</v>
      </c>
      <c r="G31" s="31">
        <f ca="1"/>
        <v>45934</v>
      </c>
      <c r="H31" s="32">
        <f ca="1"/>
        <v>45935</v>
      </c>
    </row>
    <row r="32" spans="1:8" ht="56.25" customHeight="1" x14ac:dyDescent="0.3">
      <c r="B32" s="7"/>
      <c r="C32" s="7"/>
      <c r="D32" s="7"/>
      <c r="E32" s="7"/>
      <c r="F32" s="7"/>
      <c r="G32" s="33"/>
      <c r="H32" s="34"/>
    </row>
    <row r="33" spans="1:12" ht="16.5" customHeight="1" x14ac:dyDescent="0.3">
      <c r="B33" s="8">
        <f t="array" aca="1" ref="B33:H33" ca="1">Jours+8+DATE(Calendrier3ans,OptionCalendrier3mois,1)-WEEKDAY(DATE(Calendrier3ans,OptionCalendrier3mois,1),OptionJoursemaine)</f>
        <v>45936</v>
      </c>
      <c r="C33" s="8">
        <f ca="1"/>
        <v>45937</v>
      </c>
      <c r="D33" s="8">
        <f ca="1"/>
        <v>45938</v>
      </c>
      <c r="E33" s="8">
        <f ca="1"/>
        <v>45939</v>
      </c>
      <c r="F33" s="8">
        <f ca="1"/>
        <v>45940</v>
      </c>
      <c r="G33" s="35">
        <f ca="1"/>
        <v>45941</v>
      </c>
      <c r="H33" s="36">
        <f ca="1"/>
        <v>45942</v>
      </c>
    </row>
    <row r="34" spans="1:12" ht="56.25" customHeight="1" x14ac:dyDescent="0.3">
      <c r="B34" s="7"/>
      <c r="C34" s="7"/>
      <c r="D34" s="7"/>
      <c r="E34" s="7"/>
      <c r="F34" s="7"/>
      <c r="G34" s="33"/>
      <c r="H34" s="34"/>
    </row>
    <row r="35" spans="1:12" ht="16.5" customHeight="1" x14ac:dyDescent="0.3">
      <c r="B35" s="8">
        <f t="array" aca="1" ref="B35:H35" ca="1">Jours+15+DATE(Calendrier3ans,OptionCalendrier3mois,1)-WEEKDAY(DATE(Calendrier3ans,OptionCalendrier3mois,1),OptionJoursemaine)</f>
        <v>45943</v>
      </c>
      <c r="C35" s="8">
        <f ca="1"/>
        <v>45944</v>
      </c>
      <c r="D35" s="8">
        <f ca="1"/>
        <v>45945</v>
      </c>
      <c r="E35" s="8">
        <f ca="1"/>
        <v>45946</v>
      </c>
      <c r="F35" s="8">
        <f ca="1"/>
        <v>45947</v>
      </c>
      <c r="G35" s="40">
        <f ca="1"/>
        <v>45948</v>
      </c>
      <c r="H35" s="41">
        <f ca="1"/>
        <v>45949</v>
      </c>
    </row>
    <row r="36" spans="1:12" ht="56.25" customHeight="1" x14ac:dyDescent="0.3">
      <c r="B36" s="7"/>
      <c r="C36" s="7"/>
      <c r="D36" s="7"/>
      <c r="E36" s="7"/>
      <c r="F36" s="7"/>
      <c r="G36" s="40"/>
      <c r="H36" s="41"/>
    </row>
    <row r="37" spans="1:12" ht="16.5" customHeight="1" x14ac:dyDescent="0.3">
      <c r="B37" s="22">
        <f t="array" aca="1" ref="B37:H37" ca="1">Jours+22+DATE(Calendrier3ans,OptionCalendrier3mois,1)-WEEKDAY(DATE(Calendrier3ans,OptionCalendrier3mois,1),OptionJoursemaine)</f>
        <v>45950</v>
      </c>
      <c r="C37" s="22">
        <f ca="1"/>
        <v>45951</v>
      </c>
      <c r="D37" s="22">
        <f ca="1"/>
        <v>45952</v>
      </c>
      <c r="E37" s="22">
        <f ca="1"/>
        <v>45953</v>
      </c>
      <c r="F37" s="22">
        <f ca="1"/>
        <v>45954</v>
      </c>
      <c r="G37" s="40">
        <f ca="1"/>
        <v>45955</v>
      </c>
      <c r="H37" s="41">
        <f ca="1"/>
        <v>45956</v>
      </c>
    </row>
    <row r="38" spans="1:12" ht="56.25" customHeight="1" x14ac:dyDescent="0.3">
      <c r="B38" s="23"/>
      <c r="C38" s="23"/>
      <c r="D38" s="23"/>
      <c r="E38" s="23"/>
      <c r="F38" s="23"/>
      <c r="G38" s="42"/>
      <c r="H38" s="43"/>
    </row>
    <row r="39" spans="1:12" ht="16.5" customHeight="1" x14ac:dyDescent="0.3">
      <c r="B39" s="22">
        <f t="array" aca="1" ref="B39:H39" ca="1">Jours+29+DATE(Calendrier3ans,OptionCalendrier3mois,1)-WEEKDAY(DATE(Calendrier3ans,OptionCalendrier3mois,1),OptionJoursemaine)</f>
        <v>45957</v>
      </c>
      <c r="C39" s="22">
        <f ca="1"/>
        <v>45958</v>
      </c>
      <c r="D39" s="22">
        <f ca="1"/>
        <v>45959</v>
      </c>
      <c r="E39" s="22">
        <f ca="1"/>
        <v>45960</v>
      </c>
      <c r="F39" s="22">
        <f ca="1"/>
        <v>45961</v>
      </c>
      <c r="G39" s="40">
        <f ca="1"/>
        <v>45962</v>
      </c>
      <c r="H39" s="41">
        <f ca="1"/>
        <v>45963</v>
      </c>
    </row>
    <row r="40" spans="1:12" ht="57" customHeight="1" x14ac:dyDescent="0.3">
      <c r="B40" s="23"/>
      <c r="C40" s="23"/>
      <c r="D40" s="23"/>
      <c r="E40" s="23"/>
      <c r="F40" s="23"/>
      <c r="G40" s="42"/>
      <c r="H40" s="44"/>
    </row>
    <row r="41" spans="1:12" ht="16.5" customHeight="1" x14ac:dyDescent="0.3">
      <c r="B41" s="8">
        <f t="array" aca="1" ref="B41:C41" ca="1">Jours+36+DATE(Calendrier3ans,OptionCalendrier3mois,1)-WEEKDAY(DATE(Calendrier3ans,OptionCalendrier3mois,1),OptionJoursemaine)</f>
        <v>45964</v>
      </c>
      <c r="C41" s="8">
        <f ca="1"/>
        <v>45965</v>
      </c>
      <c r="D41" s="97" t="s">
        <v>1</v>
      </c>
      <c r="E41" s="97"/>
      <c r="F41" s="97"/>
      <c r="G41" s="97"/>
      <c r="H41" s="97"/>
    </row>
    <row r="42" spans="1:12" ht="63.75" customHeight="1" x14ac:dyDescent="0.3">
      <c r="B42" s="7"/>
      <c r="C42" s="7"/>
      <c r="D42" s="98"/>
      <c r="E42" s="98"/>
      <c r="F42" s="98"/>
      <c r="G42" s="98"/>
      <c r="H42" s="98"/>
    </row>
    <row r="43" spans="1:12" ht="54" customHeight="1" x14ac:dyDescent="0.7">
      <c r="A43" s="2"/>
      <c r="B43" s="15">
        <f ca="1">YEAR(DATE(Calendrier3ans,OptionCalendrier3mois+1,1))</f>
        <v>2025</v>
      </c>
      <c r="C43" s="101" t="str">
        <f ca="1">TEXT(DATE(Calendrier3ans,OptionCalendrier3mois+1,1),"mmmm")</f>
        <v>novembre</v>
      </c>
      <c r="D43" s="101"/>
      <c r="E43" s="101"/>
      <c r="F43" s="6"/>
      <c r="G43" s="38"/>
      <c r="H43" s="37"/>
    </row>
    <row r="44" spans="1:12" ht="14.25" customHeight="1" x14ac:dyDescent="0.3">
      <c r="A44" s="3"/>
      <c r="B44" s="12" t="str">
        <f t="shared" ref="B44:H44" ca="1" si="3">UPPER(TEXT(B45,"jjjj"))</f>
        <v>LUNDI</v>
      </c>
      <c r="C44" s="12" t="str">
        <f t="shared" ca="1" si="3"/>
        <v>MARDI</v>
      </c>
      <c r="D44" s="13" t="str">
        <f t="shared" ca="1" si="3"/>
        <v>MERCREDI</v>
      </c>
      <c r="E44" s="12" t="str">
        <f t="shared" ca="1" si="3"/>
        <v>JEUDI</v>
      </c>
      <c r="F44" s="12" t="str">
        <f t="shared" ca="1" si="3"/>
        <v>VENDREDI</v>
      </c>
      <c r="G44" s="13" t="str">
        <f t="shared" ca="1" si="3"/>
        <v>SAMEDI</v>
      </c>
      <c r="H44" s="13" t="str">
        <f t="shared" ca="1" si="3"/>
        <v>DIMANCHE</v>
      </c>
    </row>
    <row r="45" spans="1:12" ht="16.5" customHeight="1" x14ac:dyDescent="0.3">
      <c r="B45" s="10">
        <f t="array" aca="1" ref="B45:H45" ca="1">Jours+1+DATE(Calendrier4ans,OptionCalendrier4mois,1)-WEEKDAY(DATE(Calendrier4ans,OptionCalendrier4mois,1),OptionJoursemaine)</f>
        <v>45957</v>
      </c>
      <c r="C45" s="10">
        <f ca="1"/>
        <v>45958</v>
      </c>
      <c r="D45" s="10">
        <f ca="1"/>
        <v>45959</v>
      </c>
      <c r="E45" s="10">
        <f ca="1"/>
        <v>45960</v>
      </c>
      <c r="F45" s="10">
        <f ca="1"/>
        <v>45961</v>
      </c>
      <c r="G45" s="31">
        <f ca="1"/>
        <v>45962</v>
      </c>
      <c r="H45" s="32">
        <f ca="1"/>
        <v>45963</v>
      </c>
    </row>
    <row r="46" spans="1:12" ht="56.25" customHeight="1" x14ac:dyDescent="0.3">
      <c r="B46" s="7"/>
      <c r="C46" s="7"/>
      <c r="D46" s="7"/>
      <c r="E46" s="7"/>
      <c r="F46" s="7"/>
      <c r="G46" s="33"/>
      <c r="H46" s="34"/>
    </row>
    <row r="47" spans="1:12" ht="16.5" customHeight="1" x14ac:dyDescent="0.3">
      <c r="B47" s="8">
        <f t="array" aca="1" ref="B47:H47" ca="1">Jours+8+DATE(Calendrier4ans,OptionCalendrier4mois,1)-WEEKDAY(DATE(Calendrier4ans,OptionCalendrier4mois,1),OptionJoursemaine)</f>
        <v>45964</v>
      </c>
      <c r="C47" s="8">
        <f ca="1"/>
        <v>45965</v>
      </c>
      <c r="D47" s="8">
        <f ca="1"/>
        <v>45966</v>
      </c>
      <c r="E47" s="8">
        <f ca="1"/>
        <v>45967</v>
      </c>
      <c r="F47" s="8">
        <f ca="1"/>
        <v>45968</v>
      </c>
      <c r="G47" s="35">
        <f ca="1"/>
        <v>45969</v>
      </c>
      <c r="H47" s="36">
        <f ca="1"/>
        <v>45970</v>
      </c>
    </row>
    <row r="48" spans="1:12" ht="56.25" customHeight="1" x14ac:dyDescent="0.3">
      <c r="B48" s="7"/>
      <c r="C48" s="7"/>
      <c r="D48" s="7"/>
      <c r="E48" s="7"/>
      <c r="F48" s="7"/>
      <c r="G48" s="33"/>
      <c r="H48" s="34"/>
    </row>
    <row r="49" spans="1:8" ht="16.5" customHeight="1" x14ac:dyDescent="0.3">
      <c r="B49" s="8">
        <f t="array" aca="1" ref="B49:H49" ca="1">Jours+15+DATE(Calendrier4ans,OptionCalendrier4mois,1)-WEEKDAY(DATE(Calendrier4ans,OptionCalendrier4mois,1),OptionJoursemaine)</f>
        <v>45971</v>
      </c>
      <c r="C49" s="45">
        <f ca="1"/>
        <v>45972</v>
      </c>
      <c r="D49" s="8">
        <f ca="1"/>
        <v>45973</v>
      </c>
      <c r="E49" s="8">
        <f ca="1"/>
        <v>45974</v>
      </c>
      <c r="F49" s="8">
        <f ca="1"/>
        <v>45975</v>
      </c>
      <c r="G49" s="35">
        <f ca="1"/>
        <v>45976</v>
      </c>
      <c r="H49" s="36">
        <f ca="1"/>
        <v>45977</v>
      </c>
    </row>
    <row r="50" spans="1:8" ht="56.25" customHeight="1" x14ac:dyDescent="0.3">
      <c r="B50" s="7"/>
      <c r="C50" s="25"/>
      <c r="D50" s="7"/>
      <c r="E50" s="7"/>
      <c r="F50" s="7"/>
      <c r="G50" s="33"/>
      <c r="H50" s="34"/>
    </row>
    <row r="51" spans="1:8" ht="16.5" customHeight="1" x14ac:dyDescent="0.3">
      <c r="B51" s="8">
        <f t="array" aca="1" ref="B51:H51" ca="1">Jours+22+DATE(Calendrier4ans,OptionCalendrier4mois,1)-WEEKDAY(DATE(Calendrier4ans,OptionCalendrier4mois,1),OptionJoursemaine)</f>
        <v>45978</v>
      </c>
      <c r="C51" s="8">
        <f ca="1"/>
        <v>45979</v>
      </c>
      <c r="D51" s="8">
        <f ca="1"/>
        <v>45980</v>
      </c>
      <c r="E51" s="8">
        <f ca="1"/>
        <v>45981</v>
      </c>
      <c r="F51" s="8">
        <f ca="1"/>
        <v>45982</v>
      </c>
      <c r="G51" s="35">
        <f ca="1"/>
        <v>45983</v>
      </c>
      <c r="H51" s="36">
        <f ca="1"/>
        <v>45984</v>
      </c>
    </row>
    <row r="52" spans="1:8" ht="56.25" customHeight="1" x14ac:dyDescent="0.3">
      <c r="B52" s="7"/>
      <c r="C52" s="7"/>
      <c r="D52" s="7"/>
      <c r="E52" s="7"/>
      <c r="F52" s="7"/>
      <c r="G52" s="33"/>
      <c r="H52" s="34"/>
    </row>
    <row r="53" spans="1:8" ht="16.5" customHeight="1" x14ac:dyDescent="0.3">
      <c r="B53" s="8">
        <f t="array" aca="1" ref="B53:H53" ca="1">Jours+29+DATE(Calendrier4ans,OptionCalendrier4mois,1)-WEEKDAY(DATE(Calendrier4ans,OptionCalendrier4mois,1),OptionJoursemaine)</f>
        <v>45985</v>
      </c>
      <c r="C53" s="8">
        <f ca="1"/>
        <v>45986</v>
      </c>
      <c r="D53" s="8">
        <f ca="1"/>
        <v>45987</v>
      </c>
      <c r="E53" s="8">
        <f ca="1"/>
        <v>45988</v>
      </c>
      <c r="F53" s="8">
        <f ca="1"/>
        <v>45989</v>
      </c>
      <c r="G53" s="35">
        <f ca="1"/>
        <v>45990</v>
      </c>
      <c r="H53" s="36">
        <f ca="1"/>
        <v>45991</v>
      </c>
    </row>
    <row r="54" spans="1:8" ht="57" customHeight="1" x14ac:dyDescent="0.3">
      <c r="B54" s="7"/>
      <c r="C54" s="7"/>
      <c r="D54" s="7"/>
      <c r="E54" s="7"/>
      <c r="F54" s="7"/>
      <c r="G54" s="33"/>
      <c r="H54" s="39"/>
    </row>
    <row r="55" spans="1:8" ht="16.5" customHeight="1" x14ac:dyDescent="0.3">
      <c r="B55" s="8">
        <f t="array" aca="1" ref="B55:C55" ca="1">Jours+36+DATE(Calendrier4ans,OptionCalendrier4mois,1)-WEEKDAY(DATE(Calendrier4ans,OptionCalendrier4mois,1),OptionJoursemaine)</f>
        <v>45992</v>
      </c>
      <c r="C55" s="8">
        <f ca="1"/>
        <v>45993</v>
      </c>
      <c r="D55" s="96" t="s">
        <v>1</v>
      </c>
      <c r="E55" s="97"/>
      <c r="F55" s="97"/>
      <c r="G55" s="97"/>
      <c r="H55" s="97"/>
    </row>
    <row r="56" spans="1:8" ht="63.75" customHeight="1" x14ac:dyDescent="0.3">
      <c r="B56" s="7"/>
      <c r="C56" s="7"/>
      <c r="D56" s="98"/>
      <c r="E56" s="98"/>
      <c r="F56" s="98"/>
      <c r="G56" s="98"/>
      <c r="H56" s="98"/>
    </row>
    <row r="57" spans="1:8" ht="54" customHeight="1" x14ac:dyDescent="0.7">
      <c r="A57" s="2"/>
      <c r="B57" s="15">
        <f ca="1">YEAR(DATE(Calendrier4ans,OptionCalendrier4mois+1,1))</f>
        <v>2025</v>
      </c>
      <c r="C57" s="101" t="str">
        <f ca="1">TEXT(DATE(Calendrier4ans,OptionCalendrier4mois+1,1),"mmmm")</f>
        <v>décembre</v>
      </c>
      <c r="D57" s="101"/>
      <c r="E57" s="101"/>
      <c r="F57" s="6"/>
      <c r="G57" s="38"/>
      <c r="H57" s="37"/>
    </row>
    <row r="58" spans="1:8" ht="14.25" customHeight="1" x14ac:dyDescent="0.3">
      <c r="A58" s="3"/>
      <c r="B58" s="12" t="str">
        <f t="shared" ref="B58:H58" ca="1" si="4">UPPER(TEXT(B59,"jjjj"))</f>
        <v>LUNDI</v>
      </c>
      <c r="C58" s="12" t="str">
        <f t="shared" ca="1" si="4"/>
        <v>MARDI</v>
      </c>
      <c r="D58" s="13" t="str">
        <f t="shared" ca="1" si="4"/>
        <v>MERCREDI</v>
      </c>
      <c r="E58" s="12" t="str">
        <f t="shared" ca="1" si="4"/>
        <v>JEUDI</v>
      </c>
      <c r="F58" s="12" t="str">
        <f t="shared" ca="1" si="4"/>
        <v>VENDREDI</v>
      </c>
      <c r="G58" s="13" t="str">
        <f t="shared" ca="1" si="4"/>
        <v>SAMEDI</v>
      </c>
      <c r="H58" s="13" t="str">
        <f t="shared" ca="1" si="4"/>
        <v>DIMANCHE</v>
      </c>
    </row>
    <row r="59" spans="1:8" ht="16.5" customHeight="1" x14ac:dyDescent="0.3">
      <c r="B59" s="10">
        <f t="array" aca="1" ref="B59:H59" ca="1">Jours+1+DATE(Calendrier5ans,OptionCalendrier5mois,1)-WEEKDAY(DATE(Calendrier5ans,OptionCalendrier5mois,1),OptionJoursemaine)</f>
        <v>45992</v>
      </c>
      <c r="C59" s="10">
        <f ca="1"/>
        <v>45993</v>
      </c>
      <c r="D59" s="10">
        <f ca="1"/>
        <v>45994</v>
      </c>
      <c r="E59" s="10">
        <f ca="1"/>
        <v>45995</v>
      </c>
      <c r="F59" s="10">
        <f ca="1"/>
        <v>45996</v>
      </c>
      <c r="G59" s="31">
        <f ca="1"/>
        <v>45997</v>
      </c>
      <c r="H59" s="32">
        <f ca="1"/>
        <v>45998</v>
      </c>
    </row>
    <row r="60" spans="1:8" ht="56.25" customHeight="1" x14ac:dyDescent="0.3">
      <c r="B60" s="7"/>
      <c r="C60" s="7"/>
      <c r="D60" s="7"/>
      <c r="E60" s="7"/>
      <c r="F60" s="7"/>
      <c r="G60" s="33"/>
      <c r="H60" s="34"/>
    </row>
    <row r="61" spans="1:8" ht="16.5" customHeight="1" x14ac:dyDescent="0.3">
      <c r="B61" s="8">
        <f t="array" aca="1" ref="B61:H61" ca="1">Jours+8+DATE(Calendrier5ans,OptionCalendrier5mois,1)-WEEKDAY(DATE(Calendrier5ans,OptionCalendrier5mois,1),OptionJoursemaine)</f>
        <v>45999</v>
      </c>
      <c r="C61" s="8">
        <f ca="1"/>
        <v>46000</v>
      </c>
      <c r="D61" s="8">
        <f ca="1"/>
        <v>46001</v>
      </c>
      <c r="E61" s="8">
        <f ca="1"/>
        <v>46002</v>
      </c>
      <c r="F61" s="8">
        <f ca="1"/>
        <v>46003</v>
      </c>
      <c r="G61" s="35">
        <f ca="1"/>
        <v>46004</v>
      </c>
      <c r="H61" s="36">
        <f ca="1"/>
        <v>46005</v>
      </c>
    </row>
    <row r="62" spans="1:8" ht="56.25" customHeight="1" x14ac:dyDescent="0.3">
      <c r="B62" s="7"/>
      <c r="C62" s="7"/>
      <c r="D62" s="7"/>
      <c r="E62" s="7"/>
      <c r="F62" s="7"/>
      <c r="G62" s="33"/>
      <c r="H62" s="34"/>
    </row>
    <row r="63" spans="1:8" ht="16.5" customHeight="1" x14ac:dyDescent="0.3">
      <c r="B63" s="8">
        <f t="array" aca="1" ref="B63:H63" ca="1">Jours+15+DATE(Calendrier5ans,OptionCalendrier5mois,1)-WEEKDAY(DATE(Calendrier5ans,OptionCalendrier5mois,1),OptionJoursemaine)</f>
        <v>46006</v>
      </c>
      <c r="C63" s="8">
        <f ca="1"/>
        <v>46007</v>
      </c>
      <c r="D63" s="8">
        <f ca="1"/>
        <v>46008</v>
      </c>
      <c r="E63" s="8">
        <f ca="1"/>
        <v>46009</v>
      </c>
      <c r="F63" s="8">
        <f ca="1"/>
        <v>46010</v>
      </c>
      <c r="G63" s="45">
        <f ca="1"/>
        <v>46011</v>
      </c>
      <c r="H63" s="46">
        <f ca="1"/>
        <v>46012</v>
      </c>
    </row>
    <row r="64" spans="1:8" ht="56.25" customHeight="1" x14ac:dyDescent="0.3">
      <c r="B64" s="7"/>
      <c r="C64" s="7"/>
      <c r="D64" s="7"/>
      <c r="E64" s="7"/>
      <c r="F64" s="7"/>
      <c r="G64" s="47"/>
      <c r="H64" s="48"/>
    </row>
    <row r="65" spans="1:8" ht="16.5" customHeight="1" x14ac:dyDescent="0.3">
      <c r="B65" s="24">
        <f t="array" aca="1" ref="B65:H65" ca="1">Jours+22+DATE(Calendrier5ans,OptionCalendrier5mois,1)-WEEKDAY(DATE(Calendrier5ans,OptionCalendrier5mois,1),OptionJoursemaine)</f>
        <v>46013</v>
      </c>
      <c r="C65" s="24">
        <f ca="1"/>
        <v>46014</v>
      </c>
      <c r="D65" s="24">
        <f ca="1"/>
        <v>46015</v>
      </c>
      <c r="E65" s="24">
        <f ca="1"/>
        <v>46016</v>
      </c>
      <c r="F65" s="24">
        <f ca="1"/>
        <v>46017</v>
      </c>
      <c r="G65" s="45">
        <f ca="1"/>
        <v>46018</v>
      </c>
      <c r="H65" s="46">
        <f ca="1"/>
        <v>46019</v>
      </c>
    </row>
    <row r="66" spans="1:8" ht="56.25" customHeight="1" x14ac:dyDescent="0.3">
      <c r="B66" s="25"/>
      <c r="C66" s="25"/>
      <c r="D66" s="25"/>
      <c r="E66" s="25"/>
      <c r="F66" s="25"/>
      <c r="G66" s="47"/>
      <c r="H66" s="48"/>
    </row>
    <row r="67" spans="1:8" ht="16.5" customHeight="1" x14ac:dyDescent="0.3">
      <c r="B67" s="24">
        <f t="array" aca="1" ref="B67:H67" ca="1">Jours+29+DATE(Calendrier5ans,OptionCalendrier5mois,1)-WEEKDAY(DATE(Calendrier5ans,OptionCalendrier5mois,1),OptionJoursemaine)</f>
        <v>46020</v>
      </c>
      <c r="C67" s="24">
        <f ca="1"/>
        <v>46021</v>
      </c>
      <c r="D67" s="24">
        <f ca="1"/>
        <v>46022</v>
      </c>
      <c r="E67" s="24">
        <f ca="1"/>
        <v>46023</v>
      </c>
      <c r="F67" s="24">
        <f ca="1"/>
        <v>46024</v>
      </c>
      <c r="G67" s="45">
        <f ca="1"/>
        <v>46025</v>
      </c>
      <c r="H67" s="46">
        <f ca="1"/>
        <v>46026</v>
      </c>
    </row>
    <row r="68" spans="1:8" ht="57" customHeight="1" x14ac:dyDescent="0.3">
      <c r="B68" s="25"/>
      <c r="C68" s="25"/>
      <c r="D68" s="25"/>
      <c r="E68" s="25"/>
      <c r="F68" s="25"/>
      <c r="G68" s="47"/>
      <c r="H68" s="49"/>
    </row>
    <row r="69" spans="1:8" ht="16.5" customHeight="1" x14ac:dyDescent="0.3">
      <c r="B69" s="8">
        <f t="array" aca="1" ref="B69:C69" ca="1">Jours+36+DATE(Calendrier5ans,OptionCalendrier5mois,1)-WEEKDAY(DATE(Calendrier5ans,OptionCalendrier5mois,1),OptionJoursemaine)</f>
        <v>46027</v>
      </c>
      <c r="C69" s="8">
        <f ca="1"/>
        <v>46028</v>
      </c>
      <c r="D69" s="96" t="s">
        <v>1</v>
      </c>
      <c r="E69" s="97"/>
      <c r="F69" s="97"/>
      <c r="G69" s="97"/>
      <c r="H69" s="97"/>
    </row>
    <row r="70" spans="1:8" ht="63.75" customHeight="1" x14ac:dyDescent="0.3">
      <c r="B70" s="7"/>
      <c r="C70" s="7"/>
      <c r="D70" s="98"/>
      <c r="E70" s="98"/>
      <c r="F70" s="98"/>
      <c r="G70" s="98"/>
      <c r="H70" s="98"/>
    </row>
    <row r="71" spans="1:8" ht="54" customHeight="1" x14ac:dyDescent="0.7">
      <c r="A71" s="2"/>
      <c r="B71" s="14">
        <f ca="1">YEAR(DATE(Calendrier5ans,OptionCalendrier5mois+1,1))</f>
        <v>2026</v>
      </c>
      <c r="C71" s="100" t="str">
        <f ca="1">TEXT(DATE(Calendrier5ans,OptionCalendrier5mois+1,1),"mmmm")</f>
        <v>janvier</v>
      </c>
      <c r="D71" s="100"/>
      <c r="E71" s="100"/>
      <c r="F71" s="6"/>
      <c r="G71" s="38"/>
      <c r="H71" s="37"/>
    </row>
    <row r="72" spans="1:8" ht="14.25" customHeight="1" x14ac:dyDescent="0.3">
      <c r="A72" s="3"/>
      <c r="B72" s="11" t="str">
        <f t="shared" ref="B72:H72" ca="1" si="5">UPPER(TEXT(B73,"jjjj"))</f>
        <v>LUNDI</v>
      </c>
      <c r="C72" s="11" t="str">
        <f t="shared" ca="1" si="5"/>
        <v>MARDI</v>
      </c>
      <c r="D72" s="12" t="str">
        <f t="shared" ca="1" si="5"/>
        <v>MERCREDI</v>
      </c>
      <c r="E72" s="11" t="str">
        <f t="shared" ca="1" si="5"/>
        <v>JEUDI</v>
      </c>
      <c r="F72" s="11" t="str">
        <f t="shared" ca="1" si="5"/>
        <v>VENDREDI</v>
      </c>
      <c r="G72" s="12" t="str">
        <f t="shared" ca="1" si="5"/>
        <v>SAMEDI</v>
      </c>
      <c r="H72" s="12" t="str">
        <f t="shared" ca="1" si="5"/>
        <v>DIMANCHE</v>
      </c>
    </row>
    <row r="73" spans="1:8" ht="16.5" customHeight="1" x14ac:dyDescent="0.3">
      <c r="B73" s="26">
        <f t="array" aca="1" ref="B73:H73" ca="1">Jours+1+DATE(Calendrier6ans,OptionCalendrier6mois,1)-WEEKDAY(DATE(Calendrier6ans,OptionCalendrier6mois,1),OptionJoursemaine)</f>
        <v>46020</v>
      </c>
      <c r="C73" s="26">
        <f ca="1"/>
        <v>46021</v>
      </c>
      <c r="D73" s="24">
        <f ca="1"/>
        <v>46022</v>
      </c>
      <c r="E73" s="24">
        <f ca="1"/>
        <v>46023</v>
      </c>
      <c r="F73" s="24">
        <f ca="1"/>
        <v>46024</v>
      </c>
      <c r="G73" s="45">
        <f ca="1"/>
        <v>46025</v>
      </c>
      <c r="H73" s="46">
        <f ca="1"/>
        <v>46026</v>
      </c>
    </row>
    <row r="74" spans="1:8" ht="56.25" customHeight="1" x14ac:dyDescent="0.3">
      <c r="B74" s="25"/>
      <c r="C74" s="25"/>
      <c r="D74" s="25"/>
      <c r="E74" s="25"/>
      <c r="F74" s="25"/>
      <c r="G74" s="47"/>
      <c r="H74" s="48"/>
    </row>
    <row r="75" spans="1:8" ht="16.5" customHeight="1" x14ac:dyDescent="0.3">
      <c r="B75" s="8">
        <f t="array" aca="1" ref="B75:H75" ca="1">Jours+8+DATE(Calendrier6ans,OptionCalendrier6mois,1)-WEEKDAY(DATE(Calendrier6ans,OptionCalendrier6mois,1),OptionJoursemaine)</f>
        <v>46027</v>
      </c>
      <c r="C75" s="8">
        <f ca="1"/>
        <v>46028</v>
      </c>
      <c r="D75" s="8">
        <f ca="1"/>
        <v>46029</v>
      </c>
      <c r="E75" s="8">
        <f ca="1"/>
        <v>46030</v>
      </c>
      <c r="F75" s="8">
        <f ca="1"/>
        <v>46031</v>
      </c>
      <c r="G75" s="35">
        <f ca="1"/>
        <v>46032</v>
      </c>
      <c r="H75" s="36">
        <f ca="1"/>
        <v>46033</v>
      </c>
    </row>
    <row r="76" spans="1:8" ht="56.25" customHeight="1" x14ac:dyDescent="0.3">
      <c r="B76" s="7"/>
      <c r="C76" s="7"/>
      <c r="D76" s="7"/>
      <c r="E76" s="7"/>
      <c r="F76" s="7"/>
      <c r="G76" s="33"/>
      <c r="H76" s="34"/>
    </row>
    <row r="77" spans="1:8" ht="16.5" customHeight="1" x14ac:dyDescent="0.3">
      <c r="B77" s="8">
        <f t="array" aca="1" ref="B77:H77" ca="1">Jours+15+DATE(Calendrier6ans,OptionCalendrier6mois,1)-WEEKDAY(DATE(Calendrier6ans,OptionCalendrier6mois,1),OptionJoursemaine)</f>
        <v>46034</v>
      </c>
      <c r="C77" s="8">
        <f ca="1"/>
        <v>46035</v>
      </c>
      <c r="D77" s="8">
        <f ca="1"/>
        <v>46036</v>
      </c>
      <c r="E77" s="8">
        <f ca="1"/>
        <v>46037</v>
      </c>
      <c r="F77" s="8">
        <f ca="1"/>
        <v>46038</v>
      </c>
      <c r="G77" s="35">
        <f ca="1"/>
        <v>46039</v>
      </c>
      <c r="H77" s="36">
        <f ca="1"/>
        <v>46040</v>
      </c>
    </row>
    <row r="78" spans="1:8" ht="56.25" customHeight="1" x14ac:dyDescent="0.3">
      <c r="B78" s="7"/>
      <c r="C78" s="7"/>
      <c r="D78" s="7"/>
      <c r="E78" s="7"/>
      <c r="F78" s="7"/>
      <c r="G78" s="33"/>
      <c r="H78" s="34"/>
    </row>
    <row r="79" spans="1:8" ht="16.5" customHeight="1" x14ac:dyDescent="0.3">
      <c r="B79" s="8">
        <f t="array" aca="1" ref="B79:H79" ca="1">Jours+22+DATE(Calendrier6ans,OptionCalendrier6mois,1)-WEEKDAY(DATE(Calendrier6ans,OptionCalendrier6mois,1),OptionJoursemaine)</f>
        <v>46041</v>
      </c>
      <c r="C79" s="8">
        <f ca="1"/>
        <v>46042</v>
      </c>
      <c r="D79" s="8">
        <f ca="1"/>
        <v>46043</v>
      </c>
      <c r="E79" s="8">
        <f ca="1"/>
        <v>46044</v>
      </c>
      <c r="F79" s="8">
        <f ca="1"/>
        <v>46045</v>
      </c>
      <c r="G79" s="35">
        <f ca="1"/>
        <v>46046</v>
      </c>
      <c r="H79" s="36">
        <f ca="1"/>
        <v>46047</v>
      </c>
    </row>
    <row r="80" spans="1:8" ht="56.25" customHeight="1" x14ac:dyDescent="0.3">
      <c r="B80" s="7"/>
      <c r="C80" s="7"/>
      <c r="D80" s="7"/>
      <c r="E80" s="7"/>
      <c r="F80" s="7"/>
      <c r="G80" s="33"/>
      <c r="H80" s="34"/>
    </row>
    <row r="81" spans="1:8" ht="16.5" customHeight="1" x14ac:dyDescent="0.3">
      <c r="B81" s="8">
        <f t="array" aca="1" ref="B81:H81" ca="1">Jours+29+DATE(Calendrier6ans,OptionCalendrier6mois,1)-WEEKDAY(DATE(Calendrier6ans,OptionCalendrier6mois,1),OptionJoursemaine)</f>
        <v>46048</v>
      </c>
      <c r="C81" s="8">
        <f ca="1"/>
        <v>46049</v>
      </c>
      <c r="D81" s="8">
        <f ca="1"/>
        <v>46050</v>
      </c>
      <c r="E81" s="8">
        <f ca="1"/>
        <v>46051</v>
      </c>
      <c r="F81" s="8">
        <f ca="1"/>
        <v>46052</v>
      </c>
      <c r="G81" s="35">
        <f ca="1"/>
        <v>46053</v>
      </c>
      <c r="H81" s="36">
        <f ca="1"/>
        <v>46054</v>
      </c>
    </row>
    <row r="82" spans="1:8" ht="57" customHeight="1" x14ac:dyDescent="0.3">
      <c r="B82" s="7"/>
      <c r="C82" s="7"/>
      <c r="D82" s="7"/>
      <c r="E82" s="7"/>
      <c r="F82" s="7"/>
      <c r="G82" s="33"/>
      <c r="H82" s="39"/>
    </row>
    <row r="83" spans="1:8" ht="16.5" customHeight="1" x14ac:dyDescent="0.3">
      <c r="B83" s="8">
        <f t="array" aca="1" ref="B83:C83" ca="1">Jours+36+DATE(Calendrier6ans,OptionCalendrier6mois,1)-WEEKDAY(DATE(Calendrier6ans,OptionCalendrier6mois,1),OptionJoursemaine)</f>
        <v>46055</v>
      </c>
      <c r="C83" s="8">
        <f ca="1"/>
        <v>46056</v>
      </c>
      <c r="D83" s="96" t="s">
        <v>1</v>
      </c>
      <c r="E83" s="97"/>
      <c r="F83" s="97"/>
      <c r="G83" s="97"/>
      <c r="H83" s="97"/>
    </row>
    <row r="84" spans="1:8" ht="63.75" customHeight="1" x14ac:dyDescent="0.3">
      <c r="B84" s="7"/>
      <c r="C84" s="7"/>
      <c r="D84" s="98"/>
      <c r="E84" s="98"/>
      <c r="F84" s="98"/>
      <c r="G84" s="98"/>
      <c r="H84" s="98"/>
    </row>
    <row r="85" spans="1:8" ht="54" customHeight="1" x14ac:dyDescent="0.7">
      <c r="A85" s="2"/>
      <c r="B85" s="14">
        <f ca="1">YEAR(DATE(Calendrier6ans,OptionCalendrier6mois+1,1))</f>
        <v>2026</v>
      </c>
      <c r="C85" s="100" t="str">
        <f ca="1">TEXT(DATE(Calendrier6ans,OptionCalendrier6mois+1,1),"mmmm")</f>
        <v>février</v>
      </c>
      <c r="D85" s="100"/>
      <c r="E85" s="100"/>
      <c r="F85" s="6"/>
      <c r="G85" s="38"/>
      <c r="H85" s="38"/>
    </row>
    <row r="86" spans="1:8" ht="14.25" customHeight="1" x14ac:dyDescent="0.3">
      <c r="A86" s="3"/>
      <c r="B86" s="11" t="str">
        <f t="shared" ref="B86:H86" ca="1" si="6">UPPER(TEXT(B87,"jjjj"))</f>
        <v>LUNDI</v>
      </c>
      <c r="C86" s="11" t="str">
        <f t="shared" ca="1" si="6"/>
        <v>MARDI</v>
      </c>
      <c r="D86" s="12" t="str">
        <f t="shared" ca="1" si="6"/>
        <v>MERCREDI</v>
      </c>
      <c r="E86" s="11" t="str">
        <f t="shared" ca="1" si="6"/>
        <v>JEUDI</v>
      </c>
      <c r="F86" s="11" t="str">
        <f t="shared" ca="1" si="6"/>
        <v>VENDREDI</v>
      </c>
      <c r="G86" s="12" t="str">
        <f t="shared" ca="1" si="6"/>
        <v>SAMEDI</v>
      </c>
      <c r="H86" s="12" t="str">
        <f t="shared" ca="1" si="6"/>
        <v>DIMANCHE</v>
      </c>
    </row>
    <row r="87" spans="1:8" ht="16.5" customHeight="1" x14ac:dyDescent="0.3">
      <c r="B87" s="10">
        <f t="array" aca="1" ref="B87:H87" ca="1">Jours+1+DATE(Calendrier7ans,OptionCalendrier7mois,1)-WEEKDAY(DATE(Calendrier7ans,OptionCalendrier7mois,1),OptionJoursemaine)</f>
        <v>46048</v>
      </c>
      <c r="C87" s="10">
        <f ca="1"/>
        <v>46049</v>
      </c>
      <c r="D87" s="10">
        <f ca="1"/>
        <v>46050</v>
      </c>
      <c r="E87" s="10">
        <f ca="1"/>
        <v>46051</v>
      </c>
      <c r="F87" s="10">
        <f ca="1"/>
        <v>46052</v>
      </c>
      <c r="G87" s="31">
        <f ca="1"/>
        <v>46053</v>
      </c>
      <c r="H87" s="32">
        <f ca="1"/>
        <v>46054</v>
      </c>
    </row>
    <row r="88" spans="1:8" ht="56.25" customHeight="1" x14ac:dyDescent="0.3">
      <c r="B88" s="7"/>
      <c r="C88" s="7"/>
      <c r="D88" s="7"/>
      <c r="E88" s="7"/>
      <c r="F88" s="7"/>
      <c r="G88" s="33"/>
      <c r="H88" s="34"/>
    </row>
    <row r="89" spans="1:8" ht="16.5" customHeight="1" x14ac:dyDescent="0.3">
      <c r="B89" s="8">
        <f t="array" aca="1" ref="B89:H89" ca="1">Jours+8+DATE(Calendrier7ans,OptionCalendrier7mois,1)-WEEKDAY(DATE(Calendrier7ans,OptionCalendrier7mois,1),OptionJoursemaine)</f>
        <v>46055</v>
      </c>
      <c r="C89" s="8">
        <f ca="1"/>
        <v>46056</v>
      </c>
      <c r="D89" s="8">
        <f ca="1"/>
        <v>46057</v>
      </c>
      <c r="E89" s="8">
        <f ca="1"/>
        <v>46058</v>
      </c>
      <c r="F89" s="8">
        <f ca="1"/>
        <v>46059</v>
      </c>
      <c r="G89" s="35">
        <f ca="1"/>
        <v>46060</v>
      </c>
      <c r="H89" s="36">
        <f ca="1"/>
        <v>46061</v>
      </c>
    </row>
    <row r="90" spans="1:8" ht="56.25" customHeight="1" x14ac:dyDescent="0.3">
      <c r="B90" s="7"/>
      <c r="C90" s="7"/>
      <c r="D90" s="7"/>
      <c r="E90" s="7"/>
      <c r="F90" s="7"/>
      <c r="G90" s="33"/>
      <c r="H90" s="34"/>
    </row>
    <row r="91" spans="1:8" ht="16.5" customHeight="1" x14ac:dyDescent="0.3">
      <c r="B91" s="8">
        <f t="array" aca="1" ref="B91:H91" ca="1">Jours+15+DATE(Calendrier7ans,OptionCalendrier7mois,1)-WEEKDAY(DATE(Calendrier7ans,OptionCalendrier7mois,1),OptionJoursemaine)</f>
        <v>46062</v>
      </c>
      <c r="C91" s="8">
        <f ca="1"/>
        <v>46063</v>
      </c>
      <c r="D91" s="8">
        <f ca="1"/>
        <v>46064</v>
      </c>
      <c r="E91" s="8">
        <f ca="1"/>
        <v>46065</v>
      </c>
      <c r="F91" s="8">
        <f ca="1"/>
        <v>46066</v>
      </c>
      <c r="G91" s="35">
        <f ca="1"/>
        <v>46067</v>
      </c>
      <c r="H91" s="36">
        <f ca="1"/>
        <v>46068</v>
      </c>
    </row>
    <row r="92" spans="1:8" ht="56.25" customHeight="1" x14ac:dyDescent="0.3">
      <c r="B92" s="7"/>
      <c r="C92" s="7"/>
      <c r="D92" s="7"/>
      <c r="E92" s="7"/>
      <c r="F92" s="7"/>
      <c r="G92" s="33"/>
      <c r="H92" s="34"/>
    </row>
    <row r="93" spans="1:8" ht="16.5" customHeight="1" x14ac:dyDescent="0.3">
      <c r="B93" s="8">
        <f t="array" aca="1" ref="B93:H93" ca="1">Jours+22+DATE(Calendrier7ans,OptionCalendrier7mois,1)-WEEKDAY(DATE(Calendrier7ans,OptionCalendrier7mois,1),OptionJoursemaine)</f>
        <v>46069</v>
      </c>
      <c r="C93" s="8">
        <f ca="1"/>
        <v>46070</v>
      </c>
      <c r="D93" s="8">
        <f ca="1"/>
        <v>46071</v>
      </c>
      <c r="E93" s="8">
        <f ca="1"/>
        <v>46072</v>
      </c>
      <c r="F93" s="8">
        <f ca="1"/>
        <v>46073</v>
      </c>
      <c r="G93" s="45">
        <f ca="1"/>
        <v>46074</v>
      </c>
      <c r="H93" s="46">
        <f ca="1"/>
        <v>46075</v>
      </c>
    </row>
    <row r="94" spans="1:8" ht="56.25" customHeight="1" x14ac:dyDescent="0.3">
      <c r="B94" s="7"/>
      <c r="C94" s="7"/>
      <c r="D94" s="7"/>
      <c r="E94" s="7"/>
      <c r="F94" s="7"/>
      <c r="G94" s="47"/>
      <c r="H94" s="48"/>
    </row>
    <row r="95" spans="1:8" ht="16.5" customHeight="1" x14ac:dyDescent="0.3">
      <c r="B95" s="24">
        <f t="array" aca="1" ref="B95:H95" ca="1">Jours+29+DATE(Calendrier7ans,OptionCalendrier7mois,1)-WEEKDAY(DATE(Calendrier7ans,OptionCalendrier7mois,1),OptionJoursemaine)</f>
        <v>46076</v>
      </c>
      <c r="C95" s="24">
        <f ca="1"/>
        <v>46077</v>
      </c>
      <c r="D95" s="24">
        <f ca="1"/>
        <v>46078</v>
      </c>
      <c r="E95" s="24">
        <f ca="1"/>
        <v>46079</v>
      </c>
      <c r="F95" s="24">
        <f ca="1"/>
        <v>46080</v>
      </c>
      <c r="G95" s="45">
        <f ca="1"/>
        <v>46081</v>
      </c>
      <c r="H95" s="46">
        <f ca="1"/>
        <v>46082</v>
      </c>
    </row>
    <row r="96" spans="1:8" ht="57" customHeight="1" x14ac:dyDescent="0.3">
      <c r="B96" s="25"/>
      <c r="C96" s="25"/>
      <c r="D96" s="25"/>
      <c r="E96" s="25"/>
      <c r="F96" s="25"/>
      <c r="G96" s="47"/>
      <c r="H96" s="49"/>
    </row>
    <row r="97" spans="1:8" ht="16.5" customHeight="1" x14ac:dyDescent="0.3">
      <c r="B97" s="24">
        <f t="array" aca="1" ref="B97:C97" ca="1">Jours+36+DATE(Calendrier7ans,OptionCalendrier7mois,1)-WEEKDAY(DATE(Calendrier7ans,OptionCalendrier7mois,1),OptionJoursemaine)</f>
        <v>46083</v>
      </c>
      <c r="C97" s="24">
        <f ca="1"/>
        <v>46084</v>
      </c>
      <c r="D97" s="96" t="s">
        <v>1</v>
      </c>
      <c r="E97" s="97"/>
      <c r="F97" s="97"/>
      <c r="G97" s="97"/>
      <c r="H97" s="97"/>
    </row>
    <row r="98" spans="1:8" ht="63.75" customHeight="1" x14ac:dyDescent="0.3">
      <c r="B98" s="25"/>
      <c r="C98" s="25"/>
      <c r="D98" s="98"/>
      <c r="E98" s="98"/>
      <c r="F98" s="98"/>
      <c r="G98" s="98"/>
      <c r="H98" s="98"/>
    </row>
    <row r="99" spans="1:8" ht="54" customHeight="1" x14ac:dyDescent="0.7">
      <c r="A99" s="2"/>
      <c r="B99" s="19">
        <f ca="1">YEAR(DATE(Calendrier7ans,OptionCalendrier7mois+1,1))</f>
        <v>2026</v>
      </c>
      <c r="C99" s="99" t="str">
        <f ca="1">TEXT(DATE(Calendrier7ans,OptionCalendrier7mois+1,1),"mmmm")</f>
        <v>mars</v>
      </c>
      <c r="D99" s="99"/>
      <c r="E99" s="99"/>
      <c r="F99" s="6"/>
      <c r="G99" s="38"/>
      <c r="H99" s="38"/>
    </row>
    <row r="100" spans="1:8" ht="14.25" customHeight="1" x14ac:dyDescent="0.3">
      <c r="A100" s="3"/>
      <c r="B100" s="18" t="str">
        <f t="shared" ref="B100:H100" ca="1" si="7">UPPER(TEXT(B101,"jjjj"))</f>
        <v>LUNDI</v>
      </c>
      <c r="C100" s="18" t="str">
        <f t="shared" ca="1" si="7"/>
        <v>MARDI</v>
      </c>
      <c r="D100" s="13" t="str">
        <f t="shared" ca="1" si="7"/>
        <v>MERCREDI</v>
      </c>
      <c r="E100" s="18" t="str">
        <f t="shared" ca="1" si="7"/>
        <v>JEUDI</v>
      </c>
      <c r="F100" s="18" t="str">
        <f t="shared" ca="1" si="7"/>
        <v>VENDREDI</v>
      </c>
      <c r="G100" s="13" t="str">
        <f t="shared" ca="1" si="7"/>
        <v>SAMEDI</v>
      </c>
      <c r="H100" s="13" t="str">
        <f t="shared" ca="1" si="7"/>
        <v>DIMANCHE</v>
      </c>
    </row>
    <row r="101" spans="1:8" ht="16.5" customHeight="1" x14ac:dyDescent="0.3">
      <c r="B101" s="80">
        <f t="array" aca="1" ref="B101:H101" ca="1">Jours+1+DATE(Calendrier8ans,OptionCalendrier8mois,1)-WEEKDAY(DATE(Calendrier8ans,OptionCalendrier8mois,1),OptionJoursemaine)</f>
        <v>46076</v>
      </c>
      <c r="C101" s="80">
        <f ca="1"/>
        <v>46077</v>
      </c>
      <c r="D101" s="80">
        <f ca="1"/>
        <v>46078</v>
      </c>
      <c r="E101" s="80">
        <f ca="1"/>
        <v>46079</v>
      </c>
      <c r="F101" s="80">
        <f ca="1"/>
        <v>46080</v>
      </c>
      <c r="G101" s="81">
        <f ca="1"/>
        <v>46081</v>
      </c>
      <c r="H101" s="82">
        <f ca="1"/>
        <v>46082</v>
      </c>
    </row>
    <row r="102" spans="1:8" ht="56.25" customHeight="1" x14ac:dyDescent="0.3">
      <c r="B102" s="76"/>
      <c r="C102" s="76"/>
      <c r="D102" s="76"/>
      <c r="E102" s="76"/>
      <c r="F102" s="76"/>
      <c r="G102" s="71"/>
      <c r="H102" s="72"/>
    </row>
    <row r="103" spans="1:8" ht="16.5" customHeight="1" x14ac:dyDescent="0.3">
      <c r="B103" s="75">
        <f t="array" aca="1" ref="B103:H103" ca="1">Jours+8+DATE(Calendrier8ans,OptionCalendrier8mois,1)-WEEKDAY(DATE(Calendrier8ans,OptionCalendrier8mois,1),OptionJoursemaine)</f>
        <v>46083</v>
      </c>
      <c r="C103" s="75">
        <f ca="1"/>
        <v>46084</v>
      </c>
      <c r="D103" s="75">
        <f ca="1"/>
        <v>46085</v>
      </c>
      <c r="E103" s="75">
        <f ca="1"/>
        <v>46086</v>
      </c>
      <c r="F103" s="75">
        <f ca="1"/>
        <v>46087</v>
      </c>
      <c r="G103" s="73">
        <f ca="1"/>
        <v>46088</v>
      </c>
      <c r="H103" s="74">
        <f ca="1"/>
        <v>46089</v>
      </c>
    </row>
    <row r="104" spans="1:8" ht="56.25" customHeight="1" x14ac:dyDescent="0.3">
      <c r="B104" s="76"/>
      <c r="C104" s="76"/>
      <c r="D104" s="76"/>
      <c r="E104" s="76"/>
      <c r="F104" s="76"/>
      <c r="G104" s="71"/>
      <c r="H104" s="72"/>
    </row>
    <row r="105" spans="1:8" ht="16.5" customHeight="1" x14ac:dyDescent="0.3">
      <c r="B105" s="8">
        <f t="array" aca="1" ref="B105:H105" ca="1">Jours+15+DATE(Calendrier8ans,OptionCalendrier8mois,1)-WEEKDAY(DATE(Calendrier8ans,OptionCalendrier8mois,1),OptionJoursemaine)</f>
        <v>46090</v>
      </c>
      <c r="C105" s="8">
        <f ca="1"/>
        <v>46091</v>
      </c>
      <c r="D105" s="8">
        <f ca="1"/>
        <v>46092</v>
      </c>
      <c r="E105" s="8">
        <f ca="1"/>
        <v>46093</v>
      </c>
      <c r="F105" s="8">
        <f ca="1"/>
        <v>46094</v>
      </c>
      <c r="G105" s="35">
        <f ca="1"/>
        <v>46095</v>
      </c>
      <c r="H105" s="36">
        <f ca="1"/>
        <v>46096</v>
      </c>
    </row>
    <row r="106" spans="1:8" ht="56.25" customHeight="1" x14ac:dyDescent="0.3">
      <c r="B106" s="7"/>
      <c r="C106" s="7"/>
      <c r="D106" s="7"/>
      <c r="E106" s="7"/>
      <c r="F106" s="7"/>
      <c r="G106" s="33"/>
      <c r="H106" s="34"/>
    </row>
    <row r="107" spans="1:8" ht="16.5" customHeight="1" x14ac:dyDescent="0.3">
      <c r="B107" s="8">
        <f t="array" aca="1" ref="B107:H107" ca="1">Jours+22+DATE(Calendrier8ans,OptionCalendrier8mois,1)-WEEKDAY(DATE(Calendrier8ans,OptionCalendrier8mois,1),OptionJoursemaine)</f>
        <v>46097</v>
      </c>
      <c r="C107" s="8">
        <f ca="1"/>
        <v>46098</v>
      </c>
      <c r="D107" s="8">
        <f ca="1"/>
        <v>46099</v>
      </c>
      <c r="E107" s="8">
        <f ca="1"/>
        <v>46100</v>
      </c>
      <c r="F107" s="8">
        <f ca="1"/>
        <v>46101</v>
      </c>
      <c r="G107" s="35">
        <f ca="1"/>
        <v>46102</v>
      </c>
      <c r="H107" s="36">
        <f ca="1"/>
        <v>46103</v>
      </c>
    </row>
    <row r="108" spans="1:8" ht="56.25" customHeight="1" x14ac:dyDescent="0.3">
      <c r="B108" s="7"/>
      <c r="C108" s="7"/>
      <c r="D108" s="7"/>
      <c r="E108" s="7"/>
      <c r="F108" s="7"/>
      <c r="G108" s="33"/>
      <c r="H108" s="34"/>
    </row>
    <row r="109" spans="1:8" ht="16.5" customHeight="1" x14ac:dyDescent="0.3">
      <c r="B109" s="8">
        <f t="array" aca="1" ref="B109:H109" ca="1">Jours+29+DATE(Calendrier8ans,OptionCalendrier8mois,1)-WEEKDAY(DATE(Calendrier8ans,OptionCalendrier8mois,1),OptionJoursemaine)</f>
        <v>46104</v>
      </c>
      <c r="C109" s="8">
        <f ca="1"/>
        <v>46105</v>
      </c>
      <c r="D109" s="8">
        <f ca="1"/>
        <v>46106</v>
      </c>
      <c r="E109" s="8">
        <f ca="1"/>
        <v>46107</v>
      </c>
      <c r="F109" s="8">
        <f ca="1"/>
        <v>46108</v>
      </c>
      <c r="G109" s="35">
        <f ca="1"/>
        <v>46109</v>
      </c>
      <c r="H109" s="36">
        <f ca="1"/>
        <v>46110</v>
      </c>
    </row>
    <row r="110" spans="1:8" ht="57" customHeight="1" x14ac:dyDescent="0.3">
      <c r="B110" s="7"/>
      <c r="C110" s="7"/>
      <c r="D110" s="7"/>
      <c r="E110" s="7"/>
      <c r="F110" s="7"/>
      <c r="G110" s="33"/>
      <c r="H110" s="39"/>
    </row>
    <row r="111" spans="1:8" ht="16.5" customHeight="1" x14ac:dyDescent="0.3">
      <c r="B111" s="8">
        <f t="array" aca="1" ref="B111:C111" ca="1">Jours+36+DATE(Calendrier8ans,OptionCalendrier8mois,1)-WEEKDAY(DATE(Calendrier8ans,OptionCalendrier8mois,1),OptionJoursemaine)</f>
        <v>46111</v>
      </c>
      <c r="C111" s="8">
        <f ca="1"/>
        <v>46112</v>
      </c>
      <c r="D111" s="96" t="s">
        <v>1</v>
      </c>
      <c r="E111" s="97"/>
      <c r="F111" s="97"/>
      <c r="G111" s="97"/>
      <c r="H111" s="97"/>
    </row>
    <row r="112" spans="1:8" ht="63.75" customHeight="1" x14ac:dyDescent="0.3">
      <c r="B112" s="7"/>
      <c r="C112" s="7"/>
      <c r="D112" s="98"/>
      <c r="E112" s="98"/>
      <c r="F112" s="98"/>
      <c r="G112" s="98"/>
      <c r="H112" s="98"/>
    </row>
    <row r="113" spans="1:8" ht="54" customHeight="1" x14ac:dyDescent="0.7">
      <c r="A113" s="2"/>
      <c r="B113" s="19">
        <f ca="1">YEAR(DATE(Calendrier8ans,OptionCalendrier8mois+1,1))</f>
        <v>2026</v>
      </c>
      <c r="C113" s="99" t="str">
        <f ca="1">TEXT(DATE(Calendrier8ans,OptionCalendrier8mois+1,1),"mmmm")</f>
        <v>avril</v>
      </c>
      <c r="D113" s="99"/>
      <c r="E113" s="99"/>
      <c r="F113" s="6"/>
      <c r="G113" s="38"/>
      <c r="H113" s="38"/>
    </row>
    <row r="114" spans="1:8" ht="14.25" customHeight="1" x14ac:dyDescent="0.3">
      <c r="A114" s="3"/>
      <c r="B114" s="18" t="str">
        <f t="shared" ref="B114:H114" ca="1" si="8">UPPER(TEXT(B115,"jjjj"))</f>
        <v>LUNDI</v>
      </c>
      <c r="C114" s="18" t="str">
        <f t="shared" ca="1" si="8"/>
        <v>MARDI</v>
      </c>
      <c r="D114" s="13" t="str">
        <f t="shared" ca="1" si="8"/>
        <v>MERCREDI</v>
      </c>
      <c r="E114" s="18" t="str">
        <f t="shared" ca="1" si="8"/>
        <v>JEUDI</v>
      </c>
      <c r="F114" s="18" t="str">
        <f t="shared" ca="1" si="8"/>
        <v>VENDREDI</v>
      </c>
      <c r="G114" s="13" t="str">
        <f t="shared" ca="1" si="8"/>
        <v>SAMEDI</v>
      </c>
      <c r="H114" s="13" t="str">
        <f t="shared" ca="1" si="8"/>
        <v>DIMANCHE</v>
      </c>
    </row>
    <row r="115" spans="1:8" ht="16.5" customHeight="1" x14ac:dyDescent="0.3">
      <c r="B115" s="10">
        <f t="array" aca="1" ref="B115:H115" ca="1">Jours+1+DATE(Calendrier9ans,OptionCalendrier9mois,1)-WEEKDAY(DATE(Calendrier9ans,OptionCalendrier9mois,1),OptionJoursemaine)</f>
        <v>46111</v>
      </c>
      <c r="C115" s="10">
        <f ca="1"/>
        <v>46112</v>
      </c>
      <c r="D115" s="10">
        <f ca="1"/>
        <v>46113</v>
      </c>
      <c r="E115" s="10">
        <f ca="1"/>
        <v>46114</v>
      </c>
      <c r="F115" s="10">
        <f ca="1"/>
        <v>46115</v>
      </c>
      <c r="G115" s="31">
        <f ca="1"/>
        <v>46116</v>
      </c>
      <c r="H115" s="32">
        <f ca="1"/>
        <v>46117</v>
      </c>
    </row>
    <row r="116" spans="1:8" ht="56.25" customHeight="1" x14ac:dyDescent="0.3">
      <c r="B116" s="7"/>
      <c r="C116" s="7"/>
      <c r="D116" s="7"/>
      <c r="E116" s="7"/>
      <c r="F116" s="7"/>
      <c r="G116" s="33"/>
      <c r="H116" s="34"/>
    </row>
    <row r="117" spans="1:8" ht="16.5" customHeight="1" x14ac:dyDescent="0.3">
      <c r="B117" s="8">
        <f t="array" aca="1" ref="B117:H117" ca="1">Jours+8+DATE(Calendrier9ans,OptionCalendrier9mois,1)-WEEKDAY(DATE(Calendrier9ans,OptionCalendrier9mois,1),OptionJoursemaine)</f>
        <v>46118</v>
      </c>
      <c r="C117" s="8">
        <f ca="1"/>
        <v>46119</v>
      </c>
      <c r="D117" s="8">
        <f ca="1"/>
        <v>46120</v>
      </c>
      <c r="E117" s="8">
        <f ca="1"/>
        <v>46121</v>
      </c>
      <c r="F117" s="8">
        <f ca="1"/>
        <v>46122</v>
      </c>
      <c r="G117" s="35">
        <f ca="1"/>
        <v>46123</v>
      </c>
      <c r="H117" s="36">
        <f ca="1"/>
        <v>46124</v>
      </c>
    </row>
    <row r="118" spans="1:8" ht="56.25" customHeight="1" x14ac:dyDescent="0.3">
      <c r="B118" s="7"/>
      <c r="C118" s="7"/>
      <c r="D118" s="7"/>
      <c r="E118" s="7"/>
      <c r="F118" s="7"/>
      <c r="G118" s="33"/>
      <c r="H118" s="34"/>
    </row>
    <row r="119" spans="1:8" ht="16.5" customHeight="1" x14ac:dyDescent="0.3">
      <c r="B119" s="8">
        <f t="array" aca="1" ref="B119:H119" ca="1">Jours+15+DATE(Calendrier9ans,OptionCalendrier9mois,1)-WEEKDAY(DATE(Calendrier9ans,OptionCalendrier9mois,1),OptionJoursemaine)</f>
        <v>46125</v>
      </c>
      <c r="C119" s="8">
        <f ca="1"/>
        <v>46126</v>
      </c>
      <c r="D119" s="8">
        <f ca="1"/>
        <v>46127</v>
      </c>
      <c r="E119" s="8">
        <f ca="1"/>
        <v>46128</v>
      </c>
      <c r="F119" s="8">
        <f ca="1"/>
        <v>46129</v>
      </c>
      <c r="G119" s="73">
        <f ca="1"/>
        <v>46130</v>
      </c>
      <c r="H119" s="74">
        <f ca="1"/>
        <v>46131</v>
      </c>
    </row>
    <row r="120" spans="1:8" ht="56.25" customHeight="1" x14ac:dyDescent="0.3">
      <c r="B120" s="7"/>
      <c r="C120" s="7"/>
      <c r="D120" s="7"/>
      <c r="E120" s="7"/>
      <c r="F120" s="7"/>
      <c r="G120" s="71"/>
      <c r="H120" s="72"/>
    </row>
    <row r="121" spans="1:8" ht="16.5" customHeight="1" x14ac:dyDescent="0.3">
      <c r="B121" s="75">
        <f t="array" aca="1" ref="B121:H121" ca="1">Jours+22+DATE(Calendrier9ans,OptionCalendrier9mois,1)-WEEKDAY(DATE(Calendrier9ans,OptionCalendrier9mois,1),OptionJoursemaine)</f>
        <v>46132</v>
      </c>
      <c r="C121" s="75">
        <f ca="1"/>
        <v>46133</v>
      </c>
      <c r="D121" s="75">
        <f ca="1"/>
        <v>46134</v>
      </c>
      <c r="E121" s="75">
        <f ca="1"/>
        <v>46135</v>
      </c>
      <c r="F121" s="75">
        <f ca="1"/>
        <v>46136</v>
      </c>
      <c r="G121" s="73">
        <f ca="1"/>
        <v>46137</v>
      </c>
      <c r="H121" s="74">
        <f ca="1"/>
        <v>46138</v>
      </c>
    </row>
    <row r="122" spans="1:8" ht="56.25" customHeight="1" x14ac:dyDescent="0.3">
      <c r="B122" s="76"/>
      <c r="C122" s="76"/>
      <c r="D122" s="76"/>
      <c r="E122" s="76"/>
      <c r="F122" s="76"/>
      <c r="G122" s="71"/>
      <c r="H122" s="72"/>
    </row>
    <row r="123" spans="1:8" ht="16.5" customHeight="1" x14ac:dyDescent="0.3">
      <c r="B123" s="75">
        <f t="array" aca="1" ref="B123:H123" ca="1">Jours+29+DATE(Calendrier9ans,OptionCalendrier9mois,1)-WEEKDAY(DATE(Calendrier9ans,OptionCalendrier9mois,1),OptionJoursemaine)</f>
        <v>46139</v>
      </c>
      <c r="C123" s="75">
        <f ca="1"/>
        <v>46140</v>
      </c>
      <c r="D123" s="75">
        <f ca="1"/>
        <v>46141</v>
      </c>
      <c r="E123" s="75">
        <f ca="1"/>
        <v>46142</v>
      </c>
      <c r="F123" s="75">
        <f ca="1"/>
        <v>46143</v>
      </c>
      <c r="G123" s="73">
        <f ca="1"/>
        <v>46144</v>
      </c>
      <c r="H123" s="74">
        <f ca="1"/>
        <v>46145</v>
      </c>
    </row>
    <row r="124" spans="1:8" ht="57" customHeight="1" x14ac:dyDescent="0.3">
      <c r="B124" s="76"/>
      <c r="C124" s="76"/>
      <c r="D124" s="76"/>
      <c r="E124" s="76"/>
      <c r="F124" s="76"/>
      <c r="G124" s="71"/>
      <c r="H124" s="77"/>
    </row>
    <row r="125" spans="1:8" ht="16.5" customHeight="1" x14ac:dyDescent="0.3">
      <c r="B125" s="8">
        <f t="array" aca="1" ref="B125:C125" ca="1">Jours+36+DATE(Calendrier9ans,OptionCalendrier9mois,1)-WEEKDAY(DATE(Calendrier9ans,OptionCalendrier9mois,1),OptionJoursemaine)</f>
        <v>46146</v>
      </c>
      <c r="C125" s="8">
        <f ca="1"/>
        <v>46147</v>
      </c>
      <c r="D125" s="96" t="s">
        <v>1</v>
      </c>
      <c r="E125" s="97"/>
      <c r="F125" s="97"/>
      <c r="G125" s="97"/>
      <c r="H125" s="97"/>
    </row>
    <row r="126" spans="1:8" ht="63.75" customHeight="1" x14ac:dyDescent="0.3">
      <c r="B126" s="7"/>
      <c r="C126" s="7"/>
      <c r="D126" s="98"/>
      <c r="E126" s="98"/>
      <c r="F126" s="98"/>
      <c r="G126" s="98"/>
      <c r="H126" s="98"/>
    </row>
    <row r="127" spans="1:8" ht="54" customHeight="1" x14ac:dyDescent="0.7">
      <c r="A127" s="2"/>
      <c r="B127" s="21">
        <f ca="1">YEAR(DATE(Calendrier9ans,OptionCalendrier9mois+1,1))</f>
        <v>2026</v>
      </c>
      <c r="C127" s="95" t="str">
        <f ca="1">TEXT(DATE(Calendrier9ans,OptionCalendrier9mois+1,1),"mmmm")</f>
        <v>mai</v>
      </c>
      <c r="D127" s="95"/>
      <c r="E127" s="95"/>
      <c r="F127" s="6"/>
      <c r="G127" s="38"/>
      <c r="H127" s="38"/>
    </row>
    <row r="128" spans="1:8" ht="14.25" customHeight="1" x14ac:dyDescent="0.3">
      <c r="A128" s="3"/>
      <c r="B128" s="20" t="str">
        <f t="shared" ref="B128:H128" ca="1" si="9">UPPER(TEXT(B129,"jjjj"))</f>
        <v>LUNDI</v>
      </c>
      <c r="C128" s="20" t="str">
        <f t="shared" ca="1" si="9"/>
        <v>MARDI</v>
      </c>
      <c r="D128" s="79" t="str">
        <f t="shared" ca="1" si="9"/>
        <v>MERCREDI</v>
      </c>
      <c r="E128" s="20" t="str">
        <f t="shared" ca="1" si="9"/>
        <v>JEUDI</v>
      </c>
      <c r="F128" s="20" t="str">
        <f t="shared" ca="1" si="9"/>
        <v>VENDREDI</v>
      </c>
      <c r="G128" s="79" t="str">
        <f t="shared" ca="1" si="9"/>
        <v>SAMEDI</v>
      </c>
      <c r="H128" s="79" t="str">
        <f t="shared" ca="1" si="9"/>
        <v>DIMANCHE</v>
      </c>
    </row>
    <row r="129" spans="2:8" ht="16.5" customHeight="1" x14ac:dyDescent="0.3">
      <c r="B129" s="80">
        <f t="array" aca="1" ref="B129:H129" ca="1">Jours+1+DATE(Calendrier10ans,OptionCalendrier10mois,1)-WEEKDAY(DATE(Calendrier10ans,OptionCalendrier10mois,1),OptionJoursemaine)</f>
        <v>46139</v>
      </c>
      <c r="C129" s="80">
        <f ca="1"/>
        <v>46140</v>
      </c>
      <c r="D129" s="80">
        <f ca="1"/>
        <v>46141</v>
      </c>
      <c r="E129" s="80">
        <f ca="1"/>
        <v>46142</v>
      </c>
      <c r="F129" s="81">
        <f ca="1"/>
        <v>46143</v>
      </c>
      <c r="G129" s="81">
        <f ca="1"/>
        <v>46144</v>
      </c>
      <c r="H129" s="82">
        <f ca="1"/>
        <v>46145</v>
      </c>
    </row>
    <row r="130" spans="2:8" ht="56.25" customHeight="1" x14ac:dyDescent="0.3">
      <c r="B130" s="76"/>
      <c r="C130" s="76"/>
      <c r="D130" s="76"/>
      <c r="E130" s="76"/>
      <c r="F130" s="71"/>
      <c r="G130" s="71"/>
      <c r="H130" s="72"/>
    </row>
    <row r="131" spans="2:8" ht="16.5" customHeight="1" x14ac:dyDescent="0.3">
      <c r="B131" s="8">
        <f t="array" aca="1" ref="B131:H131" ca="1">Jours+8+DATE(Calendrier10ans,OptionCalendrier10mois,1)-WEEKDAY(DATE(Calendrier10ans,OptionCalendrier10mois,1),OptionJoursemaine)</f>
        <v>46146</v>
      </c>
      <c r="C131" s="8">
        <f ca="1"/>
        <v>46147</v>
      </c>
      <c r="D131" s="8">
        <f ca="1"/>
        <v>46148</v>
      </c>
      <c r="E131" s="8">
        <f ca="1"/>
        <v>46149</v>
      </c>
      <c r="F131" s="56">
        <f ca="1"/>
        <v>46150</v>
      </c>
      <c r="G131" s="35">
        <f ca="1"/>
        <v>46151</v>
      </c>
      <c r="H131" s="36">
        <f ca="1"/>
        <v>46152</v>
      </c>
    </row>
    <row r="132" spans="2:8" ht="56.25" customHeight="1" x14ac:dyDescent="0.3">
      <c r="B132" s="7"/>
      <c r="C132" s="7"/>
      <c r="D132" s="7"/>
      <c r="E132" s="7"/>
      <c r="F132" s="57"/>
      <c r="G132" s="33"/>
      <c r="H132" s="34"/>
    </row>
    <row r="133" spans="2:8" ht="16.5" customHeight="1" x14ac:dyDescent="0.3">
      <c r="B133" s="8">
        <f t="array" aca="1" ref="B133:H133" ca="1">Jours+15+DATE(Calendrier10ans,OptionCalendrier10mois,1)-WEEKDAY(DATE(Calendrier10ans,OptionCalendrier10mois,1),OptionJoursemaine)</f>
        <v>46153</v>
      </c>
      <c r="C133" s="8">
        <f ca="1"/>
        <v>46154</v>
      </c>
      <c r="D133" s="8">
        <f ca="1"/>
        <v>46155</v>
      </c>
      <c r="E133" s="56">
        <f ca="1"/>
        <v>46156</v>
      </c>
      <c r="F133" s="29">
        <f ca="1"/>
        <v>46157</v>
      </c>
      <c r="G133" s="35">
        <f ca="1"/>
        <v>46158</v>
      </c>
      <c r="H133" s="36">
        <f ca="1"/>
        <v>46159</v>
      </c>
    </row>
    <row r="134" spans="2:8" ht="56.25" customHeight="1" x14ac:dyDescent="0.3">
      <c r="B134" s="7"/>
      <c r="C134" s="7"/>
      <c r="D134" s="7"/>
      <c r="E134" s="30"/>
      <c r="F134" s="30"/>
      <c r="G134" s="33"/>
      <c r="H134" s="34"/>
    </row>
    <row r="135" spans="2:8" ht="16.5" customHeight="1" x14ac:dyDescent="0.3">
      <c r="B135" s="8">
        <f t="array" aca="1" ref="B135:H135" ca="1">Jours+22+DATE(Calendrier10ans,OptionCalendrier10mois,1)-WEEKDAY(DATE(Calendrier10ans,OptionCalendrier10mois,1),OptionJoursemaine)</f>
        <v>46160</v>
      </c>
      <c r="C135" s="8">
        <f ca="1"/>
        <v>46161</v>
      </c>
      <c r="D135" s="8">
        <f ca="1"/>
        <v>46162</v>
      </c>
      <c r="E135" s="8">
        <f ca="1"/>
        <v>46163</v>
      </c>
      <c r="F135" s="8">
        <f ca="1"/>
        <v>46164</v>
      </c>
      <c r="G135" s="35">
        <f ca="1"/>
        <v>46165</v>
      </c>
      <c r="H135" s="36">
        <f ca="1"/>
        <v>46166</v>
      </c>
    </row>
    <row r="136" spans="2:8" ht="56.25" customHeight="1" x14ac:dyDescent="0.3">
      <c r="B136" s="7"/>
      <c r="C136" s="7"/>
      <c r="D136" s="7"/>
      <c r="E136" s="7"/>
      <c r="F136" s="7"/>
      <c r="G136" s="33"/>
      <c r="H136" s="34"/>
    </row>
    <row r="137" spans="2:8" ht="16.5" customHeight="1" x14ac:dyDescent="0.3">
      <c r="B137" s="56">
        <f t="array" aca="1" ref="B137:H137" ca="1">Jours+29+DATE(Calendrier10ans,OptionCalendrier10mois,1)-WEEKDAY(DATE(Calendrier10ans,OptionCalendrier10mois,1),OptionJoursemaine)</f>
        <v>46167</v>
      </c>
      <c r="C137" s="8">
        <f ca="1"/>
        <v>46168</v>
      </c>
      <c r="D137" s="8">
        <f ca="1"/>
        <v>46169</v>
      </c>
      <c r="E137" s="8">
        <f ca="1"/>
        <v>46170</v>
      </c>
      <c r="F137" s="8">
        <f ca="1"/>
        <v>46171</v>
      </c>
      <c r="G137" s="35">
        <f ca="1"/>
        <v>46172</v>
      </c>
      <c r="H137" s="36">
        <f ca="1"/>
        <v>46173</v>
      </c>
    </row>
    <row r="138" spans="2:8" ht="57" customHeight="1" x14ac:dyDescent="0.3">
      <c r="B138" s="30"/>
      <c r="C138" s="7"/>
      <c r="D138" s="7"/>
      <c r="E138" s="7"/>
      <c r="F138" s="7"/>
      <c r="G138" s="33"/>
      <c r="H138" s="39"/>
    </row>
    <row r="139" spans="2:8" ht="16.5" customHeight="1" x14ac:dyDescent="0.3">
      <c r="B139" s="8">
        <f t="array" aca="1" ref="B139:C139" ca="1">Jours+36+DATE(Calendrier10ans,OptionCalendrier10mois,1)-WEEKDAY(DATE(Calendrier10ans,OptionCalendrier10mois,1),OptionJoursemaine)</f>
        <v>46174</v>
      </c>
      <c r="C139" s="8">
        <f ca="1"/>
        <v>46175</v>
      </c>
      <c r="D139" s="96" t="s">
        <v>1</v>
      </c>
      <c r="E139" s="97"/>
      <c r="F139" s="97"/>
      <c r="G139" s="97"/>
      <c r="H139" s="97"/>
    </row>
    <row r="140" spans="2:8" ht="63.75" customHeight="1" x14ac:dyDescent="0.3">
      <c r="B140" s="7"/>
      <c r="C140" s="7"/>
      <c r="D140" s="98"/>
      <c r="E140" s="98"/>
      <c r="F140" s="98"/>
      <c r="G140" s="98"/>
      <c r="H140" s="98"/>
    </row>
    <row r="141" spans="2:8" ht="54" customHeight="1" x14ac:dyDescent="0.7">
      <c r="B141" s="21">
        <f ca="1">YEAR(DATE(Calendrier10ans,OptionCalendrier10mois+1,1))</f>
        <v>2026</v>
      </c>
      <c r="C141" s="95" t="str">
        <f ca="1">TEXT(DATE(Calendrier10ans,OptionCalendrier10mois+1,1),"mmmm")</f>
        <v>juin</v>
      </c>
      <c r="D141" s="95"/>
      <c r="E141" s="95"/>
      <c r="F141" s="6"/>
      <c r="G141" s="38"/>
      <c r="H141" s="38"/>
    </row>
    <row r="142" spans="2:8" ht="14.25" customHeight="1" x14ac:dyDescent="0.3">
      <c r="B142" s="20" t="str">
        <f t="shared" ref="B142:H142" ca="1" si="10">UPPER(TEXT(B143,"jjjj"))</f>
        <v>LUNDI</v>
      </c>
      <c r="C142" s="20" t="str">
        <f t="shared" ca="1" si="10"/>
        <v>MARDI</v>
      </c>
      <c r="D142" s="79" t="str">
        <f t="shared" ca="1" si="10"/>
        <v>MERCREDI</v>
      </c>
      <c r="E142" s="20" t="str">
        <f t="shared" ca="1" si="10"/>
        <v>JEUDI</v>
      </c>
      <c r="F142" s="20" t="str">
        <f t="shared" ca="1" si="10"/>
        <v>VENDREDI</v>
      </c>
      <c r="G142" s="79" t="str">
        <f t="shared" ca="1" si="10"/>
        <v>SAMEDI</v>
      </c>
      <c r="H142" s="79" t="str">
        <f t="shared" ca="1" si="10"/>
        <v>DIMANCHE</v>
      </c>
    </row>
    <row r="143" spans="2:8" ht="16.5" customHeight="1" x14ac:dyDescent="0.3">
      <c r="B143" s="10">
        <f t="array" aca="1" ref="B143:H143" ca="1">Jours+1+DATE(Calendrier11ans,OptionCalendrier11mois,1)-WEEKDAY(DATE(Calendrier11ans,OptionCalendrier11mois,1),OptionJoursemaine)</f>
        <v>46174</v>
      </c>
      <c r="C143" s="10">
        <f ca="1"/>
        <v>46175</v>
      </c>
      <c r="D143" s="10">
        <f ca="1"/>
        <v>46176</v>
      </c>
      <c r="E143" s="10">
        <f ca="1"/>
        <v>46177</v>
      </c>
      <c r="F143" s="10">
        <f ca="1"/>
        <v>46178</v>
      </c>
      <c r="G143" s="31">
        <f ca="1"/>
        <v>46179</v>
      </c>
      <c r="H143" s="32">
        <f ca="1"/>
        <v>46180</v>
      </c>
    </row>
    <row r="144" spans="2:8" ht="56.25" customHeight="1" x14ac:dyDescent="0.3">
      <c r="B144" s="7"/>
      <c r="C144" s="7"/>
      <c r="D144" s="7"/>
      <c r="E144" s="7"/>
      <c r="F144" s="7"/>
      <c r="G144" s="33"/>
      <c r="H144" s="34"/>
    </row>
    <row r="145" spans="2:27" ht="16.5" customHeight="1" x14ac:dyDescent="0.3">
      <c r="B145" s="8">
        <f t="array" aca="1" ref="B145:H145" ca="1">Jours+8+DATE(Calendrier11ans,OptionCalendrier11mois,1)-WEEKDAY(DATE(Calendrier11ans,OptionCalendrier11mois,1),OptionJoursemaine)</f>
        <v>46181</v>
      </c>
      <c r="C145" s="8">
        <f ca="1"/>
        <v>46182</v>
      </c>
      <c r="D145" s="8">
        <f ca="1"/>
        <v>46183</v>
      </c>
      <c r="E145" s="8">
        <f ca="1"/>
        <v>46184</v>
      </c>
      <c r="F145" s="8">
        <f ca="1"/>
        <v>46185</v>
      </c>
      <c r="G145" s="35">
        <f ca="1"/>
        <v>46186</v>
      </c>
      <c r="H145" s="36">
        <f ca="1"/>
        <v>46187</v>
      </c>
    </row>
    <row r="146" spans="2:27" ht="56.25" customHeight="1" x14ac:dyDescent="0.3">
      <c r="B146" s="7"/>
      <c r="C146" s="7"/>
      <c r="D146" s="7"/>
      <c r="E146" s="7"/>
      <c r="F146" s="7"/>
      <c r="G146" s="33"/>
      <c r="H146" s="34"/>
    </row>
    <row r="147" spans="2:27" ht="16.5" customHeight="1" x14ac:dyDescent="0.3">
      <c r="B147" s="8">
        <f t="array" aca="1" ref="B147:H147" ca="1">Jours+15+DATE(Calendrier11ans,OptionCalendrier11mois,1)-WEEKDAY(DATE(Calendrier11ans,OptionCalendrier11mois,1),OptionJoursemaine)</f>
        <v>46188</v>
      </c>
      <c r="C147" s="8">
        <f ca="1"/>
        <v>46189</v>
      </c>
      <c r="D147" s="8">
        <f ca="1"/>
        <v>46190</v>
      </c>
      <c r="E147" s="8">
        <f ca="1"/>
        <v>46191</v>
      </c>
      <c r="F147" s="8">
        <f ca="1"/>
        <v>46192</v>
      </c>
      <c r="G147" s="35">
        <f ca="1"/>
        <v>46193</v>
      </c>
      <c r="H147" s="36">
        <f ca="1"/>
        <v>46194</v>
      </c>
    </row>
    <row r="148" spans="2:27" ht="56.25" customHeight="1" x14ac:dyDescent="0.3">
      <c r="B148" s="7"/>
      <c r="C148" s="7"/>
      <c r="D148" s="7"/>
      <c r="E148" s="7"/>
      <c r="F148" s="7"/>
      <c r="G148" s="33"/>
      <c r="H148" s="34"/>
    </row>
    <row r="149" spans="2:27" ht="16.5" customHeight="1" x14ac:dyDescent="0.3">
      <c r="B149" s="8">
        <f t="array" aca="1" ref="B149:H149" ca="1">Jours+22+DATE(Calendrier11ans,OptionCalendrier11mois,1)-WEEKDAY(DATE(Calendrier11ans,OptionCalendrier11mois,1),OptionJoursemaine)</f>
        <v>46195</v>
      </c>
      <c r="C149" s="8">
        <f ca="1"/>
        <v>46196</v>
      </c>
      <c r="D149" s="8">
        <f ca="1"/>
        <v>46197</v>
      </c>
      <c r="E149" s="8">
        <f ca="1"/>
        <v>46198</v>
      </c>
      <c r="F149" s="8">
        <f ca="1"/>
        <v>46199</v>
      </c>
      <c r="G149" s="35">
        <f ca="1"/>
        <v>46200</v>
      </c>
      <c r="H149" s="36">
        <f ca="1"/>
        <v>46201</v>
      </c>
    </row>
    <row r="150" spans="2:27" ht="56.25" customHeight="1" x14ac:dyDescent="0.3">
      <c r="B150" s="7"/>
      <c r="C150" s="7"/>
      <c r="D150" s="7"/>
      <c r="E150" s="7"/>
      <c r="F150" s="7"/>
      <c r="G150" s="33"/>
      <c r="H150" s="34"/>
    </row>
    <row r="151" spans="2:27" ht="16.5" customHeight="1" x14ac:dyDescent="0.3">
      <c r="B151" s="8">
        <f t="array" aca="1" ref="B151:H151" ca="1">Jours+29+DATE(Calendrier11ans,OptionCalendrier11mois,1)-WEEKDAY(DATE(Calendrier11ans,OptionCalendrier11mois,1),OptionJoursemaine)</f>
        <v>46202</v>
      </c>
      <c r="C151" s="8">
        <f ca="1"/>
        <v>46203</v>
      </c>
      <c r="D151" s="8">
        <f ca="1"/>
        <v>46204</v>
      </c>
      <c r="E151" s="8">
        <f ca="1"/>
        <v>46205</v>
      </c>
      <c r="F151" s="8">
        <f ca="1"/>
        <v>46206</v>
      </c>
      <c r="G151" s="35">
        <f ca="1"/>
        <v>46207</v>
      </c>
      <c r="H151" s="36">
        <f ca="1"/>
        <v>46208</v>
      </c>
    </row>
    <row r="152" spans="2:27" ht="57" customHeight="1" x14ac:dyDescent="0.3">
      <c r="B152" s="7"/>
      <c r="C152" s="7"/>
      <c r="D152" s="7"/>
      <c r="E152" s="7"/>
      <c r="F152" s="7"/>
      <c r="G152" s="33"/>
      <c r="H152" s="39"/>
    </row>
    <row r="153" spans="2:27" ht="16.5" customHeight="1" x14ac:dyDescent="0.3">
      <c r="B153" s="8">
        <f t="array" aca="1" ref="B153:C153" ca="1">Jours+36+DATE(Calendrier11ans,OptionCalendrier11mois,1)-WEEKDAY(DATE(Calendrier11ans,OptionCalendrier11mois,1),OptionJoursemaine)</f>
        <v>46209</v>
      </c>
      <c r="C153" s="8">
        <f ca="1"/>
        <v>46210</v>
      </c>
      <c r="D153" s="96" t="s">
        <v>1</v>
      </c>
      <c r="E153" s="97"/>
      <c r="F153" s="97"/>
      <c r="G153" s="97"/>
      <c r="H153" s="97"/>
    </row>
    <row r="154" spans="2:27" ht="63.75" customHeight="1" x14ac:dyDescent="0.3">
      <c r="B154" s="7"/>
      <c r="C154" s="7"/>
      <c r="D154" s="98"/>
      <c r="E154" s="98"/>
      <c r="F154" s="98"/>
      <c r="G154" s="98"/>
      <c r="H154" s="98"/>
    </row>
    <row r="155" spans="2:27" ht="54" customHeight="1" x14ac:dyDescent="0.7">
      <c r="B155" s="21">
        <f ca="1">YEAR(DATE(Calendrier11ans,OptionCalendrier11mois+1,1))</f>
        <v>2026</v>
      </c>
      <c r="C155" s="95" t="str">
        <f ca="1">TEXT(DATE(Calendrier11ans,OptionCalendrier11mois+1,1),"mmmm")</f>
        <v>juillet</v>
      </c>
      <c r="D155" s="95"/>
      <c r="E155" s="95"/>
      <c r="F155" s="6"/>
      <c r="G155" s="38"/>
      <c r="H155" s="38"/>
    </row>
    <row r="156" spans="2:27" ht="14.25" customHeight="1" x14ac:dyDescent="0.3">
      <c r="B156" s="20" t="str">
        <f t="shared" ref="B156:H156" ca="1" si="11">UPPER(TEXT(B157,"jjjj"))</f>
        <v>LUNDI</v>
      </c>
      <c r="C156" s="20" t="str">
        <f t="shared" ca="1" si="11"/>
        <v>MARDI</v>
      </c>
      <c r="D156" s="79" t="str">
        <f t="shared" ca="1" si="11"/>
        <v>MERCREDI</v>
      </c>
      <c r="E156" s="20" t="str">
        <f t="shared" ca="1" si="11"/>
        <v>JEUDI</v>
      </c>
      <c r="F156" s="20" t="str">
        <f t="shared" ca="1" si="11"/>
        <v>VENDREDI</v>
      </c>
      <c r="G156" s="79" t="str">
        <f t="shared" ca="1" si="11"/>
        <v>SAMEDI</v>
      </c>
      <c r="H156" s="79" t="str">
        <f t="shared" ca="1" si="11"/>
        <v>DIMANCHE</v>
      </c>
    </row>
    <row r="157" spans="2:27" ht="16.5" customHeight="1" x14ac:dyDescent="0.3">
      <c r="B157" s="10">
        <f t="array" aca="1" ref="B157:H157" ca="1">Jours+1+DATE(Calendrier12ans,OptionCalendrier12mois,1)-WEEKDAY(DATE(Calendrier12ans,OptionCalendrier12mois,1),OptionJoursemaine)</f>
        <v>46202</v>
      </c>
      <c r="C157" s="10">
        <f ca="1"/>
        <v>46203</v>
      </c>
      <c r="D157" s="10">
        <f ca="1"/>
        <v>46204</v>
      </c>
      <c r="E157" s="10">
        <f ca="1"/>
        <v>46205</v>
      </c>
      <c r="F157" s="10">
        <f ca="1"/>
        <v>46206</v>
      </c>
      <c r="G157" s="31">
        <f ca="1"/>
        <v>46207</v>
      </c>
      <c r="H157" s="32">
        <f ca="1"/>
        <v>46208</v>
      </c>
      <c r="AA157" s="20"/>
    </row>
    <row r="158" spans="2:27" ht="56.25" customHeight="1" x14ac:dyDescent="0.3">
      <c r="B158" s="7"/>
      <c r="C158" s="7"/>
      <c r="D158" s="7"/>
      <c r="E158" s="7"/>
      <c r="F158" s="7"/>
      <c r="G158" s="33"/>
      <c r="H158" s="34"/>
    </row>
    <row r="159" spans="2:27" ht="16.5" customHeight="1" x14ac:dyDescent="0.3">
      <c r="B159" s="27">
        <f t="array" aca="1" ref="B159:H159" ca="1">Jours+8+DATE(Calendrier12ans,OptionCalendrier12mois,1)-WEEKDAY(DATE(Calendrier12ans,OptionCalendrier12mois,1),OptionJoursemaine)</f>
        <v>46209</v>
      </c>
      <c r="C159" s="27">
        <f ca="1"/>
        <v>46210</v>
      </c>
      <c r="D159" s="27">
        <f ca="1"/>
        <v>46211</v>
      </c>
      <c r="E159" s="27">
        <f ca="1"/>
        <v>46212</v>
      </c>
      <c r="F159" s="27">
        <f ca="1"/>
        <v>46213</v>
      </c>
      <c r="G159" s="50">
        <f ca="1"/>
        <v>46214</v>
      </c>
      <c r="H159" s="51">
        <f ca="1"/>
        <v>46215</v>
      </c>
    </row>
    <row r="160" spans="2:27" ht="56.25" customHeight="1" x14ac:dyDescent="0.3">
      <c r="B160" s="28"/>
      <c r="C160" s="28"/>
      <c r="D160" s="28"/>
      <c r="E160" s="28"/>
      <c r="F160" s="28"/>
      <c r="G160" s="52"/>
      <c r="H160" s="53"/>
    </row>
    <row r="161" spans="2:8" ht="16.5" customHeight="1" x14ac:dyDescent="0.3">
      <c r="B161" s="27">
        <f t="array" aca="1" ref="B161:H161" ca="1">Jours+15+DATE(Calendrier12ans,OptionCalendrier12mois,1)-WEEKDAY(DATE(Calendrier12ans,OptionCalendrier12mois,1),OptionJoursemaine)</f>
        <v>46216</v>
      </c>
      <c r="C161" s="27">
        <f ca="1"/>
        <v>46217</v>
      </c>
      <c r="D161" s="27">
        <f ca="1"/>
        <v>46218</v>
      </c>
      <c r="E161" s="27">
        <f ca="1"/>
        <v>46219</v>
      </c>
      <c r="F161" s="27">
        <f ca="1"/>
        <v>46220</v>
      </c>
      <c r="G161" s="50">
        <f ca="1"/>
        <v>46221</v>
      </c>
      <c r="H161" s="51">
        <f ca="1"/>
        <v>46222</v>
      </c>
    </row>
    <row r="162" spans="2:8" ht="56.25" customHeight="1" x14ac:dyDescent="0.3">
      <c r="B162" s="28"/>
      <c r="C162" s="28"/>
      <c r="D162" s="28"/>
      <c r="E162" s="28"/>
      <c r="F162" s="28"/>
      <c r="G162" s="52"/>
      <c r="H162" s="53"/>
    </row>
    <row r="163" spans="2:8" ht="16.5" customHeight="1" x14ac:dyDescent="0.3">
      <c r="B163" s="27">
        <f t="array" aca="1" ref="B163:H163" ca="1">Jours+22+DATE(Calendrier12ans,OptionCalendrier12mois,1)-WEEKDAY(DATE(Calendrier12ans,OptionCalendrier12mois,1),OptionJoursemaine)</f>
        <v>46223</v>
      </c>
      <c r="C163" s="27">
        <f ca="1"/>
        <v>46224</v>
      </c>
      <c r="D163" s="27">
        <f ca="1"/>
        <v>46225</v>
      </c>
      <c r="E163" s="27">
        <f ca="1"/>
        <v>46226</v>
      </c>
      <c r="F163" s="27">
        <f ca="1"/>
        <v>46227</v>
      </c>
      <c r="G163" s="50">
        <f ca="1"/>
        <v>46228</v>
      </c>
      <c r="H163" s="51">
        <f ca="1"/>
        <v>46229</v>
      </c>
    </row>
    <row r="164" spans="2:8" ht="56.25" customHeight="1" x14ac:dyDescent="0.3">
      <c r="B164" s="28"/>
      <c r="C164" s="28"/>
      <c r="D164" s="28"/>
      <c r="E164" s="28"/>
      <c r="F164" s="28"/>
      <c r="G164" s="52"/>
      <c r="H164" s="53"/>
    </row>
    <row r="165" spans="2:8" ht="16.5" customHeight="1" x14ac:dyDescent="0.3">
      <c r="B165" s="27">
        <f t="array" aca="1" ref="B165:H165" ca="1">Jours+29+DATE(Calendrier12ans,OptionCalendrier12mois,1)-WEEKDAY(DATE(Calendrier12ans,OptionCalendrier12mois,1),OptionJoursemaine)</f>
        <v>46230</v>
      </c>
      <c r="C165" s="27">
        <f ca="1"/>
        <v>46231</v>
      </c>
      <c r="D165" s="27">
        <f ca="1"/>
        <v>46232</v>
      </c>
      <c r="E165" s="27">
        <f ca="1"/>
        <v>46233</v>
      </c>
      <c r="F165" s="27">
        <f ca="1"/>
        <v>46234</v>
      </c>
      <c r="G165" s="50">
        <f ca="1"/>
        <v>46235</v>
      </c>
      <c r="H165" s="51">
        <f ca="1"/>
        <v>46236</v>
      </c>
    </row>
    <row r="166" spans="2:8" ht="57" customHeight="1" x14ac:dyDescent="0.3">
      <c r="B166" s="28"/>
      <c r="C166" s="28"/>
      <c r="D166" s="28"/>
      <c r="E166" s="28"/>
      <c r="F166" s="28"/>
      <c r="G166" s="52"/>
      <c r="H166" s="54"/>
    </row>
    <row r="167" spans="2:8" ht="16.5" customHeight="1" x14ac:dyDescent="0.3">
      <c r="B167" s="27">
        <f t="array" aca="1" ref="B167:C167" ca="1">Jours+36+DATE(Calendrier12ans,OptionCalendrier12mois,1)-WEEKDAY(DATE(Calendrier12ans,OptionCalendrier12mois,1),OptionJoursemaine)</f>
        <v>46237</v>
      </c>
      <c r="C167" s="27">
        <f ca="1"/>
        <v>46238</v>
      </c>
      <c r="D167" s="96" t="s">
        <v>1</v>
      </c>
      <c r="E167" s="97"/>
      <c r="F167" s="97"/>
      <c r="G167" s="97"/>
      <c r="H167" s="97"/>
    </row>
    <row r="168" spans="2:8" ht="63.75" customHeight="1" x14ac:dyDescent="0.3">
      <c r="B168" s="28"/>
      <c r="C168" s="28"/>
      <c r="D168" s="98"/>
      <c r="E168" s="98"/>
      <c r="F168" s="98"/>
      <c r="G168" s="98"/>
      <c r="H168" s="98"/>
    </row>
  </sheetData>
  <mergeCells count="36">
    <mergeCell ref="D56:H56"/>
    <mergeCell ref="C1:E1"/>
    <mergeCell ref="D13:H13"/>
    <mergeCell ref="D14:H14"/>
    <mergeCell ref="C15:E15"/>
    <mergeCell ref="D27:H27"/>
    <mergeCell ref="D28:H28"/>
    <mergeCell ref="C29:E29"/>
    <mergeCell ref="D41:H41"/>
    <mergeCell ref="D42:H42"/>
    <mergeCell ref="C43:E43"/>
    <mergeCell ref="D55:H55"/>
    <mergeCell ref="D112:H112"/>
    <mergeCell ref="C57:E57"/>
    <mergeCell ref="D69:H69"/>
    <mergeCell ref="D70:H70"/>
    <mergeCell ref="C71:E71"/>
    <mergeCell ref="D83:H83"/>
    <mergeCell ref="D84:H84"/>
    <mergeCell ref="C85:E85"/>
    <mergeCell ref="D97:H97"/>
    <mergeCell ref="D98:H98"/>
    <mergeCell ref="C99:E99"/>
    <mergeCell ref="D111:H111"/>
    <mergeCell ref="D168:H168"/>
    <mergeCell ref="C113:E113"/>
    <mergeCell ref="D125:H125"/>
    <mergeCell ref="D126:H126"/>
    <mergeCell ref="C127:E127"/>
    <mergeCell ref="D139:H139"/>
    <mergeCell ref="D140:H140"/>
    <mergeCell ref="C141:E141"/>
    <mergeCell ref="D153:H153"/>
    <mergeCell ref="D154:H154"/>
    <mergeCell ref="C155:E155"/>
    <mergeCell ref="D167:H167"/>
  </mergeCells>
  <conditionalFormatting sqref="B3:H3 B5:H5 B7:H7 B9:H9 B11:H11 B13:C13">
    <cfRule type="expression" dxfId="38" priority="13">
      <formula>MONTH(B3)&lt;&gt;OptionCalendrier1mois</formula>
    </cfRule>
  </conditionalFormatting>
  <conditionalFormatting sqref="B17:H17 B19:H19 B21:H21 B23:H23 B25:H25 B27:C27">
    <cfRule type="expression" dxfId="37" priority="12">
      <formula>MONTH(B17)&lt;&gt;OptionCalendrier2mois</formula>
    </cfRule>
  </conditionalFormatting>
  <conditionalFormatting sqref="B31:H31 B33:H33 B35:H35 B37:H37 B39:H39 B41:C41">
    <cfRule type="expression" dxfId="36" priority="11">
      <formula>MONTH(B31)&lt;&gt;OptionCalendrier3mois</formula>
    </cfRule>
  </conditionalFormatting>
  <conditionalFormatting sqref="B45:H45 B47:H47 B49:H49 B51:H51 B53:H53 B55:C55">
    <cfRule type="expression" dxfId="35" priority="10">
      <formula>MONTH(B45)&lt;&gt;OptionCalendrier4mois</formula>
    </cfRule>
  </conditionalFormatting>
  <conditionalFormatting sqref="B59:H59 B61:H61 B63:H63 B65:H65 B67:H67 B69:C69">
    <cfRule type="expression" dxfId="34" priority="9">
      <formula>MONTH(B59)&lt;&gt;OptionCalendrier5mois</formula>
    </cfRule>
  </conditionalFormatting>
  <conditionalFormatting sqref="B73:H73 B75:H75 B77:H77 B79:H79 B81:H81 B83:C83">
    <cfRule type="expression" dxfId="33" priority="8">
      <formula>MONTH(B73)&lt;&gt;OptionCalendrier6mois</formula>
    </cfRule>
  </conditionalFormatting>
  <conditionalFormatting sqref="B87:H87 B89:H89 B91:H91 B93:H93 B95:H95 B97:C97">
    <cfRule type="expression" dxfId="32" priority="7">
      <formula>MONTH(B87)&lt;&gt;OptionCalendrier7mois</formula>
    </cfRule>
  </conditionalFormatting>
  <conditionalFormatting sqref="B101:H101 B103:H103 B105:H105 B107:H107 B109:H109 B111:C111">
    <cfRule type="expression" dxfId="31" priority="6">
      <formula>MONTH(B101)&lt;&gt;OptionCalendrier8mois</formula>
    </cfRule>
  </conditionalFormatting>
  <conditionalFormatting sqref="B115:H115 B117:H117 B119:H119 B121:H121 B123:H123 B125:C125">
    <cfRule type="expression" dxfId="30" priority="5">
      <formula>MONTH(B115)&lt;&gt;OptionCalendrier9mois</formula>
    </cfRule>
  </conditionalFormatting>
  <conditionalFormatting sqref="B129:H129 B131:H131 B133:H133 B135:H135 B137:H137 B139:C139">
    <cfRule type="expression" dxfId="29" priority="4">
      <formula>MONTH(B129)&lt;&gt;OptionCalendrier10mois</formula>
    </cfRule>
  </conditionalFormatting>
  <conditionalFormatting sqref="B143:H143 B145:H145 B147:H147 B149:H149 B151:H151 B153:C153">
    <cfRule type="expression" dxfId="28" priority="3">
      <formula>MONTH(B143)&lt;&gt;OptionCalendrier11mois</formula>
    </cfRule>
  </conditionalFormatting>
  <conditionalFormatting sqref="B157:H157 B159:H159 B161:H161 B163:H163 B165:H165 B167:C167">
    <cfRule type="expression" dxfId="27" priority="2">
      <formula>MONTH(B157)&lt;&gt;OptionCalendrier12mois</formula>
    </cfRule>
  </conditionalFormatting>
  <conditionalFormatting sqref="G36:H36">
    <cfRule type="expression" dxfId="26" priority="1">
      <formula>MONTH(G36)&lt;&gt;OptionCalendrier3mois</formula>
    </cfRule>
  </conditionalFormatting>
  <dataValidations count="14">
    <dataValidation allowBlank="1" showInputMessage="1" prompt="Date" sqref="B3" xr:uid="{BD946ABF-E19F-4C6F-8D6C-09154F7ED428}"/>
    <dataValidation allowBlank="1" showInputMessage="1" showErrorMessage="1" prompt="Jour de la semaine déterminé automatiquement. Pour modifier les jours de la semaine, sélectionnez un autre jour de début de semaine dans la cellule B2." sqref="C16:H16 B30:H30 B44:H44 B58:H58 B72:H72 B86:H86 B100:H100 B114:H114 B128:H128 B142:H142 B156:H156" xr:uid="{CE85B3A3-7E3B-4110-8888-4D23AEDCCE61}"/>
    <dataValidation allowBlank="1" showInputMessage="1" showErrorMessage="1" prompt="Le mois civil est automatiquement mis à jour en fonction du mois sélectionné dans la cellule C1" sqref="C141:E141 C29:E29 C43:E43 C57:E57 C71:E71 C85:E85 C99:E99 C113:E113 C127:E127 C155:E155" xr:uid="{7457D9B1-8F43-4B44-861E-EB1ADBDE5CED}"/>
    <dataValidation allowBlank="1" showInputMessage="1" showErrorMessage="1" prompt="L’année civile est automatiquement mise à jour en fonction de l’année sélectionnée dans la cellule B1" sqref="B29 B43 B57 B71 B85 B99 B113 B127 B141 B155" xr:uid="{0A4B56D5-201B-4FC2-AF38-CDBBA5280326}"/>
    <dataValidation allowBlank="1" showInputMessage="1" prompt="Entrez les notes mensuelles dans cette cellule." sqref="D14:H14" xr:uid="{AFB309A9-7A10-404C-A739-7D9C98680A76}"/>
    <dataValidation allowBlank="1" showInputMessage="1" prompt="Entrez les notes mensuelles dans la cellule ci-dessous." sqref="D13:H13" xr:uid="{5BC1642B-4B49-40EA-A41B-643BE8CE88FA}"/>
    <dataValidation allowBlank="1" showInputMessage="1" prompt="Le mois civil est automatiquement mis à jour en fonction du mois sélectionné dans la cellule C1" sqref="C15:E15" xr:uid="{34C1CD27-55A9-46AF-9704-0FC70FFE52B4}"/>
    <dataValidation allowBlank="1" showInputMessage="1" prompt="L’année civile est automatiquement mise à jour en fonction de l’année sélectionnée dans la cellule B1" sqref="B15" xr:uid="{6203AB20-955C-41B1-BF60-7638F8043CB3}"/>
    <dataValidation allowBlank="1" showInputMessage="1" prompt="Ajoutez des notes quotidiennes ici." sqref="B4" xr:uid="{C910449C-2145-47DA-AF25-6A1EEEA82E06}"/>
    <dataValidation allowBlank="1" showInputMessage="1" prompt="Jour de la semaine déterminé automatiquement. Pour modifier les jours de la semaine, sélectionnez un autre jour de début de semaine dans la cellule B2." sqref="C2:H2 B16" xr:uid="{5332AB3E-7249-4D2F-827D-EA56CECB8BB0}"/>
    <dataValidation allowBlank="1" showInputMessage="1" showErrorMessage="1" prompt="Entrez l’année dans cette cellule." sqref="B1" xr:uid="{C583E5CC-CAB3-417E-B1D2-0BC3A1226990}"/>
    <dataValidation allowBlank="1" showInputMessage="1" prompt="Ce classeur est un calendrier de 12 mois. Entrez l’année de début dans la cellule B1, puis sélectionnez le mois de début dans la cellule C1. Le calendrier sera automatiquement mis à jour pour les mois suivants." sqref="A1" xr:uid="{5C46EF5F-1C75-4CD8-A4F0-F80725D524CC}"/>
    <dataValidation type="list" errorStyle="warning" allowBlank="1" showInputMessage="1" showErrorMessage="1" error="Sélectionnez le premier mois du calendrier dans la liste. Sélectionnez ANNULER, appuyez sur ALT+FLÈCHE BAS pour accéder aux options, puis sur FLÈCHE BAS et ENTRÉE pour opérer une sélection." prompt="Sélectionnez le premier mois du calendrier dans cette cellule. Appuyez sur ALT+FLÈCHE BAS pour ouvrir la liste déroulante, puis sur ENTRÉE pour opérer une sélection" sqref="C1:E1" xr:uid="{D0ACFBF8-73DC-422F-B541-03E8CABA0F1C}">
      <formula1>"janvier,février,mars,avril,mai,juin,juillet,août,septembre,octobre,novembre,décembre"</formula1>
    </dataValidation>
    <dataValidation type="list" errorStyle="warning" allowBlank="1" showInputMessage="1" showErrorMessage="1" error="Sélectionnez le premier jour de la semaine dans la liste. Sélectionnez ANNULER, appuyez sur ALT+FLÈCHE BAS pour accéder aux options, puis sur FLÈCHE BAS et ENTRÉE pour opérer une sélection" prompt="Sélectionnez le premier jour de la semaine dans cette cellule. Appuyez sur ALT+FLÈCHE BAS pour ouvrir la liste déroulante, puis sur ENTRÉE pour opérer une sélection. Le calendrier se met à jour automatiquement." sqref="B2" xr:uid="{CB750CA6-C5D7-48E2-ADF3-F3CEFCB9465A}">
      <formula1>"DIMANCHE,LUNDI,MARDI,MERCREDI,JEUDI,VENDREDI,SAMEDI"</formula1>
    </dataValidation>
  </dataValidations>
  <printOptions horizontalCentered="1" verticalCentered="1"/>
  <pageMargins left="0.23622047244094491" right="0.23622047244094491" top="0.43307086614173229" bottom="0.43307086614173229" header="0.51181102362204722" footer="0.51181102362204722"/>
  <pageSetup paperSize="9" scale="77" orientation="portrait" r:id="rId1"/>
  <headerFooter alignWithMargins="0"/>
  <rowBreaks count="11" manualBreakCount="11">
    <brk id="14" min="1" max="8" man="1"/>
    <brk id="28" min="1" max="7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1695E-A6A9-44D2-BD4E-1BA9E412A58C}">
  <sheetPr>
    <tabColor theme="4" tint="-0.249977111117893"/>
    <pageSetUpPr autoPageBreaks="0" fitToPage="1"/>
  </sheetPr>
  <dimension ref="A1:AA168"/>
  <sheetViews>
    <sheetView showGridLines="0" topLeftCell="A85" zoomScale="40" zoomScaleNormal="40" workbookViewId="0">
      <selection activeCell="AG138" sqref="AG138"/>
    </sheetView>
  </sheetViews>
  <sheetFormatPr baseColWidth="10" defaultColWidth="8.75" defaultRowHeight="16.5" x14ac:dyDescent="0.3"/>
  <cols>
    <col min="1" max="1" width="2" customWidth="1"/>
    <col min="2" max="2" width="18.25" customWidth="1"/>
    <col min="3" max="6" width="17.625" customWidth="1"/>
    <col min="7" max="8" width="17.625" style="5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f ca="1">YEAR(TODAY())</f>
        <v>2025</v>
      </c>
      <c r="C1" s="103" t="s">
        <v>2</v>
      </c>
      <c r="D1" s="103"/>
      <c r="E1" s="103"/>
      <c r="F1" s="2"/>
      <c r="G1" s="37"/>
      <c r="H1" s="37"/>
    </row>
    <row r="2" spans="1:8" ht="14.25" customHeight="1" x14ac:dyDescent="0.3">
      <c r="A2" s="3"/>
      <c r="B2" s="4" t="s">
        <v>0</v>
      </c>
      <c r="C2" s="5" t="str">
        <f t="shared" ref="C2:H2" ca="1" si="0">UPPER(TEXT(C3,"jjjj"))</f>
        <v>MARDI</v>
      </c>
      <c r="D2" s="4" t="str">
        <f t="shared" ca="1" si="0"/>
        <v>MERCREDI</v>
      </c>
      <c r="E2" s="5" t="str">
        <f t="shared" ca="1" si="0"/>
        <v>JEUDI</v>
      </c>
      <c r="F2" s="4" t="str">
        <f t="shared" ca="1" si="0"/>
        <v>VENDREDI</v>
      </c>
      <c r="G2" s="4" t="str">
        <f t="shared" ca="1" si="0"/>
        <v>SAMEDI</v>
      </c>
      <c r="H2" s="4" t="str">
        <f t="shared" ca="1" si="0"/>
        <v>DIMANCHE</v>
      </c>
    </row>
    <row r="3" spans="1:8" ht="16.5" customHeight="1" x14ac:dyDescent="0.3">
      <c r="B3" s="58">
        <f t="array" aca="1" ref="B3:H3" ca="1">Jours+1+DATE(Calendrier1an,OptionCalendrier1mois,1)-WEEKDAY(DATE(Calendrier1an,OptionCalendrier1mois,1),OptionJoursemaine)</f>
        <v>45866</v>
      </c>
      <c r="C3" s="58">
        <f ca="1"/>
        <v>45867</v>
      </c>
      <c r="D3" s="58">
        <f ca="1"/>
        <v>45868</v>
      </c>
      <c r="E3" s="58">
        <f ca="1"/>
        <v>45869</v>
      </c>
      <c r="F3" s="58">
        <f ca="1"/>
        <v>45870</v>
      </c>
      <c r="G3" s="60">
        <f ca="1"/>
        <v>45871</v>
      </c>
      <c r="H3" s="61">
        <f ca="1"/>
        <v>45872</v>
      </c>
    </row>
    <row r="4" spans="1:8" ht="56.25" customHeight="1" x14ac:dyDescent="0.3">
      <c r="B4" s="59"/>
      <c r="C4" s="59"/>
      <c r="D4" s="59"/>
      <c r="E4" s="59"/>
      <c r="F4" s="59"/>
      <c r="G4" s="62"/>
      <c r="H4" s="63"/>
    </row>
    <row r="5" spans="1:8" ht="16.5" customHeight="1" x14ac:dyDescent="0.3">
      <c r="B5" s="58">
        <f t="array" aca="1" ref="B5:H5" ca="1">Jours+8+DATE(Calendrier1an,OptionCalendrier1mois,1)-WEEKDAY(DATE(Calendrier1an,OptionCalendrier1mois,1),OptionJoursemaine)</f>
        <v>45873</v>
      </c>
      <c r="C5" s="58">
        <f ca="1"/>
        <v>45874</v>
      </c>
      <c r="D5" s="58">
        <f ca="1"/>
        <v>45875</v>
      </c>
      <c r="E5" s="58">
        <f ca="1"/>
        <v>45876</v>
      </c>
      <c r="F5" s="58">
        <f ca="1"/>
        <v>45877</v>
      </c>
      <c r="G5" s="60">
        <f ca="1"/>
        <v>45878</v>
      </c>
      <c r="H5" s="61">
        <f ca="1"/>
        <v>45879</v>
      </c>
    </row>
    <row r="6" spans="1:8" ht="56.25" customHeight="1" x14ac:dyDescent="0.3">
      <c r="B6" s="59"/>
      <c r="C6" s="59"/>
      <c r="D6" s="59"/>
      <c r="E6" s="59"/>
      <c r="F6" s="59"/>
      <c r="G6" s="62"/>
      <c r="H6" s="64"/>
    </row>
    <row r="7" spans="1:8" ht="16.5" customHeight="1" x14ac:dyDescent="0.3">
      <c r="B7" s="58">
        <f t="array" aca="1" ref="B7:H7" ca="1">Jours+15+DATE(Calendrier1an,OptionCalendrier1mois,1)-WEEKDAY(DATE(Calendrier1an,OptionCalendrier1mois,1),OptionJoursemaine)</f>
        <v>45880</v>
      </c>
      <c r="C7" s="58">
        <f ca="1"/>
        <v>45881</v>
      </c>
      <c r="D7" s="58">
        <f ca="1"/>
        <v>45882</v>
      </c>
      <c r="E7" s="58">
        <f ca="1"/>
        <v>45883</v>
      </c>
      <c r="F7" s="58">
        <f ca="1"/>
        <v>45884</v>
      </c>
      <c r="G7" s="60">
        <f ca="1"/>
        <v>45885</v>
      </c>
      <c r="H7" s="61">
        <f ca="1"/>
        <v>45886</v>
      </c>
    </row>
    <row r="8" spans="1:8" ht="56.25" customHeight="1" x14ac:dyDescent="0.3">
      <c r="B8" s="59"/>
      <c r="C8" s="59"/>
      <c r="D8" s="59"/>
      <c r="E8" s="59"/>
      <c r="F8" s="59"/>
      <c r="G8" s="62"/>
      <c r="H8" s="63"/>
    </row>
    <row r="9" spans="1:8" ht="16.5" customHeight="1" x14ac:dyDescent="0.3">
      <c r="B9" s="58">
        <f t="array" aca="1" ref="B9:H9" ca="1">Jours+22+DATE(Calendrier1an,OptionCalendrier1mois,1)-WEEKDAY(DATE(Calendrier1an,OptionCalendrier1mois,1),OptionJoursemaine)</f>
        <v>45887</v>
      </c>
      <c r="C9" s="58">
        <f ca="1"/>
        <v>45888</v>
      </c>
      <c r="D9" s="58">
        <f ca="1"/>
        <v>45889</v>
      </c>
      <c r="E9" s="58">
        <f ca="1"/>
        <v>45890</v>
      </c>
      <c r="F9" s="58">
        <f ca="1"/>
        <v>45891</v>
      </c>
      <c r="G9" s="60">
        <f ca="1"/>
        <v>45892</v>
      </c>
      <c r="H9" s="61">
        <f ca="1"/>
        <v>45893</v>
      </c>
    </row>
    <row r="10" spans="1:8" ht="56.25" customHeight="1" x14ac:dyDescent="0.3">
      <c r="B10" s="59"/>
      <c r="C10" s="59"/>
      <c r="D10" s="59"/>
      <c r="E10" s="59"/>
      <c r="F10" s="59"/>
      <c r="G10" s="62"/>
      <c r="H10" s="63"/>
    </row>
    <row r="11" spans="1:8" ht="16.5" customHeight="1" x14ac:dyDescent="0.3">
      <c r="B11" s="58">
        <f t="array" aca="1" ref="B11:H11" ca="1">Jours+29+DATE(Calendrier1an,OptionCalendrier1mois,1)-WEEKDAY(DATE(Calendrier1an,OptionCalendrier1mois,1),OptionJoursemaine)</f>
        <v>45894</v>
      </c>
      <c r="C11" s="58">
        <f ca="1"/>
        <v>45895</v>
      </c>
      <c r="D11" s="58">
        <f ca="1"/>
        <v>45896</v>
      </c>
      <c r="E11" s="58">
        <f ca="1"/>
        <v>45897</v>
      </c>
      <c r="F11" s="67">
        <f ca="1"/>
        <v>45898</v>
      </c>
      <c r="G11" s="60">
        <f ca="1"/>
        <v>45899</v>
      </c>
      <c r="H11" s="61">
        <f ca="1"/>
        <v>45900</v>
      </c>
    </row>
    <row r="12" spans="1:8" ht="57" customHeight="1" x14ac:dyDescent="0.3">
      <c r="B12" s="59"/>
      <c r="C12" s="59"/>
      <c r="D12" s="59"/>
      <c r="E12" s="59"/>
      <c r="F12" s="68" t="s">
        <v>3</v>
      </c>
      <c r="G12" s="62"/>
      <c r="H12" s="63"/>
    </row>
    <row r="13" spans="1:8" ht="16.5" customHeight="1" x14ac:dyDescent="0.3">
      <c r="B13" s="8">
        <f t="array" aca="1" ref="B13:C13" ca="1">Jours+36+DATE(Calendrier1an,OptionCalendrier1mois,1)-WEEKDAY(DATE(Calendrier1an,OptionCalendrier1mois,1),OptionJoursemaine)</f>
        <v>45901</v>
      </c>
      <c r="C13" s="8">
        <f ca="1"/>
        <v>45902</v>
      </c>
      <c r="D13" s="104" t="s">
        <v>1</v>
      </c>
      <c r="E13" s="104"/>
      <c r="F13" s="104"/>
      <c r="G13" s="104"/>
      <c r="H13" s="104"/>
    </row>
    <row r="14" spans="1:8" ht="63.75" customHeight="1" x14ac:dyDescent="0.3">
      <c r="B14" s="7"/>
      <c r="C14" s="7"/>
      <c r="D14" s="98"/>
      <c r="E14" s="98"/>
      <c r="F14" s="98"/>
      <c r="G14" s="98"/>
      <c r="H14" s="98"/>
    </row>
    <row r="15" spans="1:8" ht="54" customHeight="1" x14ac:dyDescent="0.7">
      <c r="A15" s="2"/>
      <c r="B15" s="9">
        <f ca="1">YEAR(DATE(Calendrier1an,OptionCalendrier1mois+1,1))</f>
        <v>2025</v>
      </c>
      <c r="C15" s="102" t="str">
        <f ca="1">TEXT(DATE(Calendrier1an,OptionCalendrier1mois+1,1),"mmmm")</f>
        <v>septembre</v>
      </c>
      <c r="D15" s="102"/>
      <c r="E15" s="102"/>
      <c r="F15" s="6"/>
      <c r="G15" s="38"/>
      <c r="H15" s="37"/>
    </row>
    <row r="16" spans="1:8" ht="14.25" customHeight="1" x14ac:dyDescent="0.3">
      <c r="A16" s="3"/>
      <c r="B16" s="16" t="str">
        <f t="shared" ref="B16:H16" ca="1" si="1">UPPER(TEXT(B17,"jjjj"))</f>
        <v>LUNDI</v>
      </c>
      <c r="C16" s="16" t="str">
        <f t="shared" ca="1" si="1"/>
        <v>MARDI</v>
      </c>
      <c r="D16" s="17" t="str">
        <f t="shared" ca="1" si="1"/>
        <v>MERCREDI</v>
      </c>
      <c r="E16" s="16" t="str">
        <f t="shared" ca="1" si="1"/>
        <v>JEUDI</v>
      </c>
      <c r="F16" s="16" t="str">
        <f t="shared" ca="1" si="1"/>
        <v>VENDREDI</v>
      </c>
      <c r="G16" s="17" t="str">
        <f t="shared" ca="1" si="1"/>
        <v>SAMEDI</v>
      </c>
      <c r="H16" s="17" t="str">
        <f t="shared" ca="1" si="1"/>
        <v>DIMANCHE</v>
      </c>
    </row>
    <row r="17" spans="1:8" ht="16.5" customHeight="1" x14ac:dyDescent="0.3">
      <c r="B17" s="69">
        <f t="array" aca="1" ref="B17:H17" ca="1">Jours+1+DATE(Calendrier2ans,OptionCalendrier2mois,1)-WEEKDAY(DATE(Calendrier2ans,OptionCalendrier2mois,1),OptionJoursemaine)</f>
        <v>45901</v>
      </c>
      <c r="C17" s="10">
        <f ca="1"/>
        <v>45902</v>
      </c>
      <c r="D17" s="10">
        <f ca="1"/>
        <v>45903</v>
      </c>
      <c r="E17" s="10">
        <f ca="1"/>
        <v>45904</v>
      </c>
      <c r="F17" s="10">
        <f ca="1"/>
        <v>45905</v>
      </c>
      <c r="G17" s="31">
        <f ca="1"/>
        <v>45906</v>
      </c>
      <c r="H17" s="32">
        <f ca="1"/>
        <v>45907</v>
      </c>
    </row>
    <row r="18" spans="1:8" ht="56.25" customHeight="1" x14ac:dyDescent="0.3">
      <c r="B18" s="70" t="s">
        <v>4</v>
      </c>
      <c r="C18" s="7"/>
      <c r="D18" s="7"/>
      <c r="E18" s="7"/>
      <c r="F18" s="7"/>
      <c r="G18" s="33"/>
      <c r="H18" s="34"/>
    </row>
    <row r="19" spans="1:8" ht="16.5" customHeight="1" x14ac:dyDescent="0.3">
      <c r="B19" s="8">
        <f t="array" aca="1" ref="B19:H19" ca="1">Jours+8+DATE(Calendrier2ans,OptionCalendrier2mois,1)-WEEKDAY(DATE(Calendrier2ans,OptionCalendrier2mois,1),OptionJoursemaine)</f>
        <v>45908</v>
      </c>
      <c r="C19" s="8">
        <f ca="1"/>
        <v>45909</v>
      </c>
      <c r="D19" s="8">
        <f ca="1"/>
        <v>45910</v>
      </c>
      <c r="E19" s="8">
        <f ca="1"/>
        <v>45911</v>
      </c>
      <c r="F19" s="8">
        <f ca="1"/>
        <v>45912</v>
      </c>
      <c r="G19" s="35">
        <f ca="1"/>
        <v>45913</v>
      </c>
      <c r="H19" s="36">
        <f ca="1"/>
        <v>45914</v>
      </c>
    </row>
    <row r="20" spans="1:8" ht="56.25" customHeight="1" x14ac:dyDescent="0.3">
      <c r="B20" s="7"/>
      <c r="C20" s="7"/>
      <c r="D20" s="7"/>
      <c r="E20" s="7"/>
      <c r="F20" s="7"/>
      <c r="G20" s="33"/>
      <c r="H20" s="34"/>
    </row>
    <row r="21" spans="1:8" ht="16.5" customHeight="1" x14ac:dyDescent="0.3">
      <c r="B21" s="8">
        <f t="array" aca="1" ref="B21:H21" ca="1">Jours+15+DATE(Calendrier2ans,OptionCalendrier2mois,1)-WEEKDAY(DATE(Calendrier2ans,OptionCalendrier2mois,1),OptionJoursemaine)</f>
        <v>45915</v>
      </c>
      <c r="C21" s="8">
        <f ca="1"/>
        <v>45916</v>
      </c>
      <c r="D21" s="8">
        <f ca="1"/>
        <v>45917</v>
      </c>
      <c r="E21" s="8">
        <f ca="1"/>
        <v>45918</v>
      </c>
      <c r="F21" s="8">
        <f ca="1"/>
        <v>45919</v>
      </c>
      <c r="G21" s="35">
        <f ca="1"/>
        <v>45920</v>
      </c>
      <c r="H21" s="36">
        <f ca="1"/>
        <v>45921</v>
      </c>
    </row>
    <row r="22" spans="1:8" ht="56.25" customHeight="1" x14ac:dyDescent="0.3">
      <c r="B22" s="7"/>
      <c r="C22" s="7"/>
      <c r="D22" s="7"/>
      <c r="E22" s="7"/>
      <c r="F22" s="7"/>
      <c r="G22" s="33"/>
      <c r="H22" s="34"/>
    </row>
    <row r="23" spans="1:8" ht="16.5" customHeight="1" x14ac:dyDescent="0.3">
      <c r="B23" s="8">
        <f t="array" aca="1" ref="B23:H23" ca="1">Jours+22+DATE(Calendrier2ans,OptionCalendrier2mois,1)-WEEKDAY(DATE(Calendrier2ans,OptionCalendrier2mois,1),OptionJoursemaine)</f>
        <v>45922</v>
      </c>
      <c r="C23" s="8">
        <f ca="1"/>
        <v>45923</v>
      </c>
      <c r="D23" s="8">
        <f ca="1"/>
        <v>45924</v>
      </c>
      <c r="E23" s="8">
        <f ca="1"/>
        <v>45925</v>
      </c>
      <c r="F23" s="8">
        <f ca="1"/>
        <v>45926</v>
      </c>
      <c r="G23" s="35">
        <f ca="1"/>
        <v>45927</v>
      </c>
      <c r="H23" s="36">
        <f ca="1"/>
        <v>45928</v>
      </c>
    </row>
    <row r="24" spans="1:8" ht="56.25" customHeight="1" x14ac:dyDescent="0.3">
      <c r="B24" s="7"/>
      <c r="C24" s="7"/>
      <c r="D24" s="7"/>
      <c r="E24" s="7"/>
      <c r="F24" s="7"/>
      <c r="G24" s="33"/>
      <c r="H24" s="34"/>
    </row>
    <row r="25" spans="1:8" ht="16.5" customHeight="1" x14ac:dyDescent="0.3">
      <c r="B25" s="8">
        <f t="array" aca="1" ref="B25:H25" ca="1">Jours+29+DATE(Calendrier2ans,OptionCalendrier2mois,1)-WEEKDAY(DATE(Calendrier2ans,OptionCalendrier2mois,1),OptionJoursemaine)</f>
        <v>45929</v>
      </c>
      <c r="C25" s="8">
        <f ca="1"/>
        <v>45930</v>
      </c>
      <c r="D25" s="8">
        <f ca="1"/>
        <v>45931</v>
      </c>
      <c r="E25" s="8">
        <f ca="1"/>
        <v>45932</v>
      </c>
      <c r="F25" s="8">
        <f ca="1"/>
        <v>45933</v>
      </c>
      <c r="G25" s="35">
        <f ca="1"/>
        <v>45934</v>
      </c>
      <c r="H25" s="36">
        <f ca="1"/>
        <v>45935</v>
      </c>
    </row>
    <row r="26" spans="1:8" ht="57" customHeight="1" x14ac:dyDescent="0.3">
      <c r="B26" s="7"/>
      <c r="C26" s="7"/>
      <c r="D26" s="7"/>
      <c r="E26" s="7"/>
      <c r="F26" s="7"/>
      <c r="G26" s="33"/>
      <c r="H26" s="39"/>
    </row>
    <row r="27" spans="1:8" ht="16.5" customHeight="1" x14ac:dyDescent="0.3">
      <c r="B27" s="8">
        <f t="array" aca="1" ref="B27:C27" ca="1">Jours+36+DATE(Calendrier2ans,OptionCalendrier2mois,1)-WEEKDAY(DATE(Calendrier2ans,OptionCalendrier2mois,1),OptionJoursemaine)</f>
        <v>45936</v>
      </c>
      <c r="C27" s="8">
        <f ca="1"/>
        <v>45937</v>
      </c>
      <c r="D27" s="97" t="s">
        <v>1</v>
      </c>
      <c r="E27" s="97"/>
      <c r="F27" s="97"/>
      <c r="G27" s="97"/>
      <c r="H27" s="97"/>
    </row>
    <row r="28" spans="1:8" ht="63.75" customHeight="1" x14ac:dyDescent="0.3">
      <c r="B28" s="7"/>
      <c r="C28" s="7"/>
      <c r="D28" s="98"/>
      <c r="E28" s="98"/>
      <c r="F28" s="98"/>
      <c r="G28" s="98"/>
      <c r="H28" s="98"/>
    </row>
    <row r="29" spans="1:8" ht="54" customHeight="1" x14ac:dyDescent="0.7">
      <c r="A29" s="2"/>
      <c r="B29" s="9">
        <f ca="1">YEAR(DATE(Calendrier2ans,OptionCalendrier2mois+1,1))</f>
        <v>2025</v>
      </c>
      <c r="C29" s="102" t="str">
        <f ca="1">TEXT(DATE(Calendrier2ans,OptionCalendrier2mois+1,1),"mmmm")</f>
        <v>octobre</v>
      </c>
      <c r="D29" s="102"/>
      <c r="E29" s="102"/>
      <c r="F29" s="6"/>
      <c r="G29" s="38"/>
      <c r="H29" s="37"/>
    </row>
    <row r="30" spans="1:8" ht="14.25" customHeight="1" x14ac:dyDescent="0.3">
      <c r="A30" s="3"/>
      <c r="B30" s="16" t="str">
        <f t="shared" ref="B30:H30" ca="1" si="2">UPPER(TEXT(B31,"jjjj"))</f>
        <v>LUNDI</v>
      </c>
      <c r="C30" s="16" t="str">
        <f t="shared" ca="1" si="2"/>
        <v>MARDI</v>
      </c>
      <c r="D30" s="17" t="str">
        <f t="shared" ca="1" si="2"/>
        <v>MERCREDI</v>
      </c>
      <c r="E30" s="16" t="str">
        <f t="shared" ca="1" si="2"/>
        <v>JEUDI</v>
      </c>
      <c r="F30" s="16" t="str">
        <f t="shared" ca="1" si="2"/>
        <v>VENDREDI</v>
      </c>
      <c r="G30" s="17" t="str">
        <f t="shared" ca="1" si="2"/>
        <v>SAMEDI</v>
      </c>
      <c r="H30" s="17" t="str">
        <f t="shared" ca="1" si="2"/>
        <v>DIMANCHE</v>
      </c>
    </row>
    <row r="31" spans="1:8" ht="16.5" customHeight="1" x14ac:dyDescent="0.3">
      <c r="B31" s="10">
        <f t="array" aca="1" ref="B31:H31" ca="1">Jours+1+DATE(Calendrier3ans,OptionCalendrier3mois,1)-WEEKDAY(DATE(Calendrier3ans,OptionCalendrier3mois,1),OptionJoursemaine)</f>
        <v>45929</v>
      </c>
      <c r="C31" s="10">
        <f ca="1"/>
        <v>45930</v>
      </c>
      <c r="D31" s="10">
        <f ca="1"/>
        <v>45931</v>
      </c>
      <c r="E31" s="10">
        <f ca="1"/>
        <v>45932</v>
      </c>
      <c r="F31" s="10">
        <f ca="1"/>
        <v>45933</v>
      </c>
      <c r="G31" s="31">
        <f ca="1"/>
        <v>45934</v>
      </c>
      <c r="H31" s="32">
        <f ca="1"/>
        <v>45935</v>
      </c>
    </row>
    <row r="32" spans="1:8" ht="56.25" customHeight="1" x14ac:dyDescent="0.3">
      <c r="B32" s="7"/>
      <c r="C32" s="7"/>
      <c r="D32" s="7"/>
      <c r="E32" s="7"/>
      <c r="F32" s="7"/>
      <c r="G32" s="33"/>
      <c r="H32" s="34"/>
    </row>
    <row r="33" spans="1:12" ht="16.5" customHeight="1" x14ac:dyDescent="0.3">
      <c r="B33" s="8">
        <f t="array" aca="1" ref="B33:H33" ca="1">Jours+8+DATE(Calendrier3ans,OptionCalendrier3mois,1)-WEEKDAY(DATE(Calendrier3ans,OptionCalendrier3mois,1),OptionJoursemaine)</f>
        <v>45936</v>
      </c>
      <c r="C33" s="8">
        <f ca="1"/>
        <v>45937</v>
      </c>
      <c r="D33" s="8">
        <f ca="1"/>
        <v>45938</v>
      </c>
      <c r="E33" s="8">
        <f ca="1"/>
        <v>45939</v>
      </c>
      <c r="F33" s="8">
        <f ca="1"/>
        <v>45940</v>
      </c>
      <c r="G33" s="35">
        <f ca="1"/>
        <v>45941</v>
      </c>
      <c r="H33" s="36">
        <f ca="1"/>
        <v>45942</v>
      </c>
    </row>
    <row r="34" spans="1:12" ht="56.25" customHeight="1" x14ac:dyDescent="0.3">
      <c r="B34" s="7"/>
      <c r="C34" s="7"/>
      <c r="D34" s="7"/>
      <c r="E34" s="7"/>
      <c r="F34" s="7"/>
      <c r="G34" s="33"/>
      <c r="H34" s="34"/>
    </row>
    <row r="35" spans="1:12" ht="16.5" customHeight="1" x14ac:dyDescent="0.3">
      <c r="B35" s="8">
        <f t="array" aca="1" ref="B35:H35" ca="1">Jours+15+DATE(Calendrier3ans,OptionCalendrier3mois,1)-WEEKDAY(DATE(Calendrier3ans,OptionCalendrier3mois,1),OptionJoursemaine)</f>
        <v>45943</v>
      </c>
      <c r="C35" s="8">
        <f ca="1"/>
        <v>45944</v>
      </c>
      <c r="D35" s="8">
        <f ca="1"/>
        <v>45945</v>
      </c>
      <c r="E35" s="8">
        <f ca="1"/>
        <v>45946</v>
      </c>
      <c r="F35" s="8">
        <f ca="1"/>
        <v>45947</v>
      </c>
      <c r="G35" s="40">
        <f ca="1"/>
        <v>45948</v>
      </c>
      <c r="H35" s="41">
        <f ca="1"/>
        <v>45949</v>
      </c>
    </row>
    <row r="36" spans="1:12" ht="56.25" customHeight="1" x14ac:dyDescent="0.3">
      <c r="B36" s="7"/>
      <c r="C36" s="7"/>
      <c r="D36" s="7"/>
      <c r="E36" s="7"/>
      <c r="F36" s="7"/>
      <c r="G36" s="40"/>
      <c r="H36" s="41"/>
    </row>
    <row r="37" spans="1:12" ht="16.5" customHeight="1" x14ac:dyDescent="0.3">
      <c r="B37" s="22">
        <f t="array" aca="1" ref="B37:H37" ca="1">Jours+22+DATE(Calendrier3ans,OptionCalendrier3mois,1)-WEEKDAY(DATE(Calendrier3ans,OptionCalendrier3mois,1),OptionJoursemaine)</f>
        <v>45950</v>
      </c>
      <c r="C37" s="22">
        <f ca="1"/>
        <v>45951</v>
      </c>
      <c r="D37" s="22">
        <f ca="1"/>
        <v>45952</v>
      </c>
      <c r="E37" s="22">
        <f ca="1"/>
        <v>45953</v>
      </c>
      <c r="F37" s="22">
        <f ca="1"/>
        <v>45954</v>
      </c>
      <c r="G37" s="40">
        <f ca="1"/>
        <v>45955</v>
      </c>
      <c r="H37" s="41">
        <f ca="1"/>
        <v>45956</v>
      </c>
    </row>
    <row r="38" spans="1:12" ht="56.25" customHeight="1" x14ac:dyDescent="0.3">
      <c r="B38" s="23"/>
      <c r="C38" s="23"/>
      <c r="D38" s="23"/>
      <c r="E38" s="23"/>
      <c r="F38" s="23"/>
      <c r="G38" s="42"/>
      <c r="H38" s="43"/>
    </row>
    <row r="39" spans="1:12" ht="16.5" customHeight="1" x14ac:dyDescent="0.3">
      <c r="B39" s="22">
        <f t="array" aca="1" ref="B39:H39" ca="1">Jours+29+DATE(Calendrier3ans,OptionCalendrier3mois,1)-WEEKDAY(DATE(Calendrier3ans,OptionCalendrier3mois,1),OptionJoursemaine)</f>
        <v>45957</v>
      </c>
      <c r="C39" s="22">
        <f ca="1"/>
        <v>45958</v>
      </c>
      <c r="D39" s="22">
        <f ca="1"/>
        <v>45959</v>
      </c>
      <c r="E39" s="22">
        <f ca="1"/>
        <v>45960</v>
      </c>
      <c r="F39" s="22">
        <f ca="1"/>
        <v>45961</v>
      </c>
      <c r="G39" s="40">
        <f ca="1"/>
        <v>45962</v>
      </c>
      <c r="H39" s="41">
        <f ca="1"/>
        <v>45963</v>
      </c>
    </row>
    <row r="40" spans="1:12" ht="57" customHeight="1" x14ac:dyDescent="0.3">
      <c r="B40" s="23"/>
      <c r="C40" s="23"/>
      <c r="D40" s="23"/>
      <c r="E40" s="23"/>
      <c r="F40" s="23"/>
      <c r="G40" s="42"/>
      <c r="H40" s="44"/>
    </row>
    <row r="41" spans="1:12" ht="16.5" customHeight="1" x14ac:dyDescent="0.3">
      <c r="B41" s="8">
        <f t="array" aca="1" ref="B41:C41" ca="1">Jours+36+DATE(Calendrier3ans,OptionCalendrier3mois,1)-WEEKDAY(DATE(Calendrier3ans,OptionCalendrier3mois,1),OptionJoursemaine)</f>
        <v>45964</v>
      </c>
      <c r="C41" s="8">
        <f ca="1"/>
        <v>45965</v>
      </c>
      <c r="D41" s="97" t="s">
        <v>1</v>
      </c>
      <c r="E41" s="97"/>
      <c r="F41" s="97"/>
      <c r="G41" s="97"/>
      <c r="H41" s="97"/>
    </row>
    <row r="42" spans="1:12" ht="63.75" customHeight="1" x14ac:dyDescent="0.3">
      <c r="B42" s="7"/>
      <c r="C42" s="7"/>
      <c r="D42" s="98"/>
      <c r="E42" s="98"/>
      <c r="F42" s="98"/>
      <c r="G42" s="98"/>
      <c r="H42" s="98"/>
    </row>
    <row r="43" spans="1:12" ht="54" customHeight="1" x14ac:dyDescent="0.7">
      <c r="A43" s="2"/>
      <c r="B43" s="15">
        <f ca="1">YEAR(DATE(Calendrier3ans,OptionCalendrier3mois+1,1))</f>
        <v>2025</v>
      </c>
      <c r="C43" s="101" t="str">
        <f ca="1">TEXT(DATE(Calendrier3ans,OptionCalendrier3mois+1,1),"mmmm")</f>
        <v>novembre</v>
      </c>
      <c r="D43" s="101"/>
      <c r="E43" s="101"/>
      <c r="F43" s="6"/>
      <c r="G43" s="38"/>
      <c r="H43" s="37"/>
    </row>
    <row r="44" spans="1:12" ht="14.25" customHeight="1" x14ac:dyDescent="0.3">
      <c r="A44" s="3"/>
      <c r="B44" s="12" t="str">
        <f t="shared" ref="B44:H44" ca="1" si="3">UPPER(TEXT(B45,"jjjj"))</f>
        <v>LUNDI</v>
      </c>
      <c r="C44" s="12" t="str">
        <f t="shared" ca="1" si="3"/>
        <v>MARDI</v>
      </c>
      <c r="D44" s="13" t="str">
        <f t="shared" ca="1" si="3"/>
        <v>MERCREDI</v>
      </c>
      <c r="E44" s="12" t="str">
        <f t="shared" ca="1" si="3"/>
        <v>JEUDI</v>
      </c>
      <c r="F44" s="12" t="str">
        <f t="shared" ca="1" si="3"/>
        <v>VENDREDI</v>
      </c>
      <c r="G44" s="13" t="str">
        <f t="shared" ca="1" si="3"/>
        <v>SAMEDI</v>
      </c>
      <c r="H44" s="13" t="str">
        <f t="shared" ca="1" si="3"/>
        <v>DIMANCHE</v>
      </c>
    </row>
    <row r="45" spans="1:12" ht="16.5" customHeight="1" x14ac:dyDescent="0.3">
      <c r="B45" s="10">
        <f t="array" aca="1" ref="B45:H45" ca="1">Jours+1+DATE(Calendrier4ans,OptionCalendrier4mois,1)-WEEKDAY(DATE(Calendrier4ans,OptionCalendrier4mois,1),OptionJoursemaine)</f>
        <v>45957</v>
      </c>
      <c r="C45" s="10">
        <f ca="1"/>
        <v>45958</v>
      </c>
      <c r="D45" s="10">
        <f ca="1"/>
        <v>45959</v>
      </c>
      <c r="E45" s="10">
        <f ca="1"/>
        <v>45960</v>
      </c>
      <c r="F45" s="10">
        <f ca="1"/>
        <v>45961</v>
      </c>
      <c r="G45" s="31">
        <f ca="1"/>
        <v>45962</v>
      </c>
      <c r="H45" s="32">
        <f ca="1"/>
        <v>45963</v>
      </c>
    </row>
    <row r="46" spans="1:12" ht="56.25" customHeight="1" x14ac:dyDescent="0.3">
      <c r="B46" s="7"/>
      <c r="C46" s="7"/>
      <c r="D46" s="7"/>
      <c r="E46" s="7"/>
      <c r="F46" s="7"/>
      <c r="G46" s="33"/>
      <c r="H46" s="34"/>
    </row>
    <row r="47" spans="1:12" ht="16.5" customHeight="1" x14ac:dyDescent="0.3">
      <c r="B47" s="8">
        <f t="array" aca="1" ref="B47:H47" ca="1">Jours+8+DATE(Calendrier4ans,OptionCalendrier4mois,1)-WEEKDAY(DATE(Calendrier4ans,OptionCalendrier4mois,1),OptionJoursemaine)</f>
        <v>45964</v>
      </c>
      <c r="C47" s="8">
        <f ca="1"/>
        <v>45965</v>
      </c>
      <c r="D47" s="8">
        <f ca="1"/>
        <v>45966</v>
      </c>
      <c r="E47" s="8">
        <f ca="1"/>
        <v>45967</v>
      </c>
      <c r="F47" s="8">
        <f ca="1"/>
        <v>45968</v>
      </c>
      <c r="G47" s="35">
        <f ca="1"/>
        <v>45969</v>
      </c>
      <c r="H47" s="36">
        <f ca="1"/>
        <v>45970</v>
      </c>
    </row>
    <row r="48" spans="1:12" ht="56.25" customHeight="1" x14ac:dyDescent="0.3">
      <c r="B48" s="7"/>
      <c r="C48" s="7"/>
      <c r="D48" s="7"/>
      <c r="E48" s="7"/>
      <c r="F48" s="7"/>
      <c r="G48" s="33"/>
      <c r="H48" s="34"/>
    </row>
    <row r="49" spans="1:8" ht="16.5" customHeight="1" x14ac:dyDescent="0.3">
      <c r="B49" s="8">
        <f t="array" aca="1" ref="B49:H49" ca="1">Jours+15+DATE(Calendrier4ans,OptionCalendrier4mois,1)-WEEKDAY(DATE(Calendrier4ans,OptionCalendrier4mois,1),OptionJoursemaine)</f>
        <v>45971</v>
      </c>
      <c r="C49" s="45">
        <f ca="1"/>
        <v>45972</v>
      </c>
      <c r="D49" s="8">
        <f ca="1"/>
        <v>45973</v>
      </c>
      <c r="E49" s="8">
        <f ca="1"/>
        <v>45974</v>
      </c>
      <c r="F49" s="8">
        <f ca="1"/>
        <v>45975</v>
      </c>
      <c r="G49" s="35">
        <f ca="1"/>
        <v>45976</v>
      </c>
      <c r="H49" s="36">
        <f ca="1"/>
        <v>45977</v>
      </c>
    </row>
    <row r="50" spans="1:8" ht="56.25" customHeight="1" x14ac:dyDescent="0.3">
      <c r="B50" s="7"/>
      <c r="C50" s="25"/>
      <c r="D50" s="7"/>
      <c r="E50" s="7"/>
      <c r="F50" s="7"/>
      <c r="G50" s="33"/>
      <c r="H50" s="34"/>
    </row>
    <row r="51" spans="1:8" ht="16.5" customHeight="1" x14ac:dyDescent="0.3">
      <c r="B51" s="8">
        <f t="array" aca="1" ref="B51:H51" ca="1">Jours+22+DATE(Calendrier4ans,OptionCalendrier4mois,1)-WEEKDAY(DATE(Calendrier4ans,OptionCalendrier4mois,1),OptionJoursemaine)</f>
        <v>45978</v>
      </c>
      <c r="C51" s="8">
        <f ca="1"/>
        <v>45979</v>
      </c>
      <c r="D51" s="8">
        <f ca="1"/>
        <v>45980</v>
      </c>
      <c r="E51" s="8">
        <f ca="1"/>
        <v>45981</v>
      </c>
      <c r="F51" s="8">
        <f ca="1"/>
        <v>45982</v>
      </c>
      <c r="G51" s="35">
        <f ca="1"/>
        <v>45983</v>
      </c>
      <c r="H51" s="36">
        <f ca="1"/>
        <v>45984</v>
      </c>
    </row>
    <row r="52" spans="1:8" ht="56.25" customHeight="1" x14ac:dyDescent="0.3">
      <c r="B52" s="7"/>
      <c r="C52" s="7"/>
      <c r="D52" s="7"/>
      <c r="E52" s="7"/>
      <c r="F52" s="7"/>
      <c r="G52" s="33"/>
      <c r="H52" s="34"/>
    </row>
    <row r="53" spans="1:8" ht="16.5" customHeight="1" x14ac:dyDescent="0.3">
      <c r="B53" s="8">
        <f t="array" aca="1" ref="B53:H53" ca="1">Jours+29+DATE(Calendrier4ans,OptionCalendrier4mois,1)-WEEKDAY(DATE(Calendrier4ans,OptionCalendrier4mois,1),OptionJoursemaine)</f>
        <v>45985</v>
      </c>
      <c r="C53" s="8">
        <f ca="1"/>
        <v>45986</v>
      </c>
      <c r="D53" s="8">
        <f ca="1"/>
        <v>45987</v>
      </c>
      <c r="E53" s="8">
        <f ca="1"/>
        <v>45988</v>
      </c>
      <c r="F53" s="8">
        <f ca="1"/>
        <v>45989</v>
      </c>
      <c r="G53" s="35">
        <f ca="1"/>
        <v>45990</v>
      </c>
      <c r="H53" s="36">
        <f ca="1"/>
        <v>45991</v>
      </c>
    </row>
    <row r="54" spans="1:8" ht="57" customHeight="1" x14ac:dyDescent="0.3">
      <c r="B54" s="7"/>
      <c r="C54" s="7"/>
      <c r="D54" s="7"/>
      <c r="E54" s="7"/>
      <c r="F54" s="7"/>
      <c r="G54" s="33"/>
      <c r="H54" s="39"/>
    </row>
    <row r="55" spans="1:8" ht="16.5" customHeight="1" x14ac:dyDescent="0.3">
      <c r="B55" s="8">
        <f t="array" aca="1" ref="B55:C55" ca="1">Jours+36+DATE(Calendrier4ans,OptionCalendrier4mois,1)-WEEKDAY(DATE(Calendrier4ans,OptionCalendrier4mois,1),OptionJoursemaine)</f>
        <v>45992</v>
      </c>
      <c r="C55" s="8">
        <f ca="1"/>
        <v>45993</v>
      </c>
      <c r="D55" s="96" t="s">
        <v>1</v>
      </c>
      <c r="E55" s="97"/>
      <c r="F55" s="97"/>
      <c r="G55" s="97"/>
      <c r="H55" s="97"/>
    </row>
    <row r="56" spans="1:8" ht="63.75" customHeight="1" x14ac:dyDescent="0.3">
      <c r="B56" s="7"/>
      <c r="C56" s="7"/>
      <c r="D56" s="98"/>
      <c r="E56" s="98"/>
      <c r="F56" s="98"/>
      <c r="G56" s="98"/>
      <c r="H56" s="98"/>
    </row>
    <row r="57" spans="1:8" ht="54" customHeight="1" x14ac:dyDescent="0.7">
      <c r="A57" s="2"/>
      <c r="B57" s="15">
        <f ca="1">YEAR(DATE(Calendrier4ans,OptionCalendrier4mois+1,1))</f>
        <v>2025</v>
      </c>
      <c r="C57" s="101" t="str">
        <f ca="1">TEXT(DATE(Calendrier4ans,OptionCalendrier4mois+1,1),"mmmm")</f>
        <v>décembre</v>
      </c>
      <c r="D57" s="101"/>
      <c r="E57" s="101"/>
      <c r="F57" s="6"/>
      <c r="G57" s="38"/>
      <c r="H57" s="37"/>
    </row>
    <row r="58" spans="1:8" ht="14.25" customHeight="1" x14ac:dyDescent="0.3">
      <c r="A58" s="3"/>
      <c r="B58" s="12" t="str">
        <f t="shared" ref="B58:H58" ca="1" si="4">UPPER(TEXT(B59,"jjjj"))</f>
        <v>LUNDI</v>
      </c>
      <c r="C58" s="12" t="str">
        <f t="shared" ca="1" si="4"/>
        <v>MARDI</v>
      </c>
      <c r="D58" s="13" t="str">
        <f t="shared" ca="1" si="4"/>
        <v>MERCREDI</v>
      </c>
      <c r="E58" s="12" t="str">
        <f t="shared" ca="1" si="4"/>
        <v>JEUDI</v>
      </c>
      <c r="F58" s="12" t="str">
        <f t="shared" ca="1" si="4"/>
        <v>VENDREDI</v>
      </c>
      <c r="G58" s="13" t="str">
        <f t="shared" ca="1" si="4"/>
        <v>SAMEDI</v>
      </c>
      <c r="H58" s="13" t="str">
        <f t="shared" ca="1" si="4"/>
        <v>DIMANCHE</v>
      </c>
    </row>
    <row r="59" spans="1:8" ht="16.5" customHeight="1" x14ac:dyDescent="0.3">
      <c r="B59" s="10">
        <f t="array" aca="1" ref="B59:H59" ca="1">Jours+1+DATE(Calendrier5ans,OptionCalendrier5mois,1)-WEEKDAY(DATE(Calendrier5ans,OptionCalendrier5mois,1),OptionJoursemaine)</f>
        <v>45992</v>
      </c>
      <c r="C59" s="10">
        <f ca="1"/>
        <v>45993</v>
      </c>
      <c r="D59" s="10">
        <f ca="1"/>
        <v>45994</v>
      </c>
      <c r="E59" s="10">
        <f ca="1"/>
        <v>45995</v>
      </c>
      <c r="F59" s="10">
        <f ca="1"/>
        <v>45996</v>
      </c>
      <c r="G59" s="31">
        <f ca="1"/>
        <v>45997</v>
      </c>
      <c r="H59" s="32">
        <f ca="1"/>
        <v>45998</v>
      </c>
    </row>
    <row r="60" spans="1:8" ht="56.25" customHeight="1" x14ac:dyDescent="0.3">
      <c r="B60" s="7"/>
      <c r="C60" s="7"/>
      <c r="D60" s="7"/>
      <c r="E60" s="7"/>
      <c r="F60" s="7"/>
      <c r="G60" s="33"/>
      <c r="H60" s="34"/>
    </row>
    <row r="61" spans="1:8" ht="16.5" customHeight="1" x14ac:dyDescent="0.3">
      <c r="B61" s="8">
        <f t="array" aca="1" ref="B61:H61" ca="1">Jours+8+DATE(Calendrier5ans,OptionCalendrier5mois,1)-WEEKDAY(DATE(Calendrier5ans,OptionCalendrier5mois,1),OptionJoursemaine)</f>
        <v>45999</v>
      </c>
      <c r="C61" s="8">
        <f ca="1"/>
        <v>46000</v>
      </c>
      <c r="D61" s="8">
        <f ca="1"/>
        <v>46001</v>
      </c>
      <c r="E61" s="8">
        <f ca="1"/>
        <v>46002</v>
      </c>
      <c r="F61" s="8">
        <f ca="1"/>
        <v>46003</v>
      </c>
      <c r="G61" s="35">
        <f ca="1"/>
        <v>46004</v>
      </c>
      <c r="H61" s="36">
        <f ca="1"/>
        <v>46005</v>
      </c>
    </row>
    <row r="62" spans="1:8" ht="56.25" customHeight="1" x14ac:dyDescent="0.3">
      <c r="B62" s="7"/>
      <c r="C62" s="7"/>
      <c r="D62" s="7"/>
      <c r="E62" s="7"/>
      <c r="F62" s="7"/>
      <c r="G62" s="33"/>
      <c r="H62" s="34"/>
    </row>
    <row r="63" spans="1:8" ht="16.5" customHeight="1" x14ac:dyDescent="0.3">
      <c r="B63" s="8">
        <f t="array" aca="1" ref="B63:H63" ca="1">Jours+15+DATE(Calendrier5ans,OptionCalendrier5mois,1)-WEEKDAY(DATE(Calendrier5ans,OptionCalendrier5mois,1),OptionJoursemaine)</f>
        <v>46006</v>
      </c>
      <c r="C63" s="8">
        <f ca="1"/>
        <v>46007</v>
      </c>
      <c r="D63" s="8">
        <f ca="1"/>
        <v>46008</v>
      </c>
      <c r="E63" s="8">
        <f ca="1"/>
        <v>46009</v>
      </c>
      <c r="F63" s="8">
        <f ca="1"/>
        <v>46010</v>
      </c>
      <c r="G63" s="45">
        <f ca="1"/>
        <v>46011</v>
      </c>
      <c r="H63" s="46">
        <f ca="1"/>
        <v>46012</v>
      </c>
    </row>
    <row r="64" spans="1:8" ht="56.25" customHeight="1" x14ac:dyDescent="0.3">
      <c r="B64" s="7"/>
      <c r="C64" s="7"/>
      <c r="D64" s="7"/>
      <c r="E64" s="7"/>
      <c r="F64" s="7"/>
      <c r="G64" s="47"/>
      <c r="H64" s="48"/>
    </row>
    <row r="65" spans="1:8" ht="16.5" customHeight="1" x14ac:dyDescent="0.3">
      <c r="B65" s="24">
        <f t="array" aca="1" ref="B65:H65" ca="1">Jours+22+DATE(Calendrier5ans,OptionCalendrier5mois,1)-WEEKDAY(DATE(Calendrier5ans,OptionCalendrier5mois,1),OptionJoursemaine)</f>
        <v>46013</v>
      </c>
      <c r="C65" s="24">
        <f ca="1"/>
        <v>46014</v>
      </c>
      <c r="D65" s="24">
        <f ca="1"/>
        <v>46015</v>
      </c>
      <c r="E65" s="24">
        <f ca="1"/>
        <v>46016</v>
      </c>
      <c r="F65" s="24">
        <f ca="1"/>
        <v>46017</v>
      </c>
      <c r="G65" s="45">
        <f ca="1"/>
        <v>46018</v>
      </c>
      <c r="H65" s="46">
        <f ca="1"/>
        <v>46019</v>
      </c>
    </row>
    <row r="66" spans="1:8" ht="56.25" customHeight="1" x14ac:dyDescent="0.3">
      <c r="B66" s="25"/>
      <c r="C66" s="25"/>
      <c r="D66" s="25"/>
      <c r="E66" s="25"/>
      <c r="F66" s="25"/>
      <c r="G66" s="47"/>
      <c r="H66" s="48"/>
    </row>
    <row r="67" spans="1:8" ht="16.5" customHeight="1" x14ac:dyDescent="0.3">
      <c r="B67" s="24">
        <f t="array" aca="1" ref="B67:H67" ca="1">Jours+29+DATE(Calendrier5ans,OptionCalendrier5mois,1)-WEEKDAY(DATE(Calendrier5ans,OptionCalendrier5mois,1),OptionJoursemaine)</f>
        <v>46020</v>
      </c>
      <c r="C67" s="24">
        <f ca="1"/>
        <v>46021</v>
      </c>
      <c r="D67" s="24">
        <f ca="1"/>
        <v>46022</v>
      </c>
      <c r="E67" s="24">
        <f ca="1"/>
        <v>46023</v>
      </c>
      <c r="F67" s="24">
        <f ca="1"/>
        <v>46024</v>
      </c>
      <c r="G67" s="45">
        <f ca="1"/>
        <v>46025</v>
      </c>
      <c r="H67" s="46">
        <f ca="1"/>
        <v>46026</v>
      </c>
    </row>
    <row r="68" spans="1:8" ht="57" customHeight="1" x14ac:dyDescent="0.3">
      <c r="B68" s="25"/>
      <c r="C68" s="25"/>
      <c r="D68" s="25"/>
      <c r="E68" s="25"/>
      <c r="F68" s="25"/>
      <c r="G68" s="47"/>
      <c r="H68" s="49"/>
    </row>
    <row r="69" spans="1:8" ht="16.5" customHeight="1" x14ac:dyDescent="0.3">
      <c r="B69" s="8">
        <f t="array" aca="1" ref="B69:C69" ca="1">Jours+36+DATE(Calendrier5ans,OptionCalendrier5mois,1)-WEEKDAY(DATE(Calendrier5ans,OptionCalendrier5mois,1),OptionJoursemaine)</f>
        <v>46027</v>
      </c>
      <c r="C69" s="8">
        <f ca="1"/>
        <v>46028</v>
      </c>
      <c r="D69" s="96" t="s">
        <v>1</v>
      </c>
      <c r="E69" s="97"/>
      <c r="F69" s="97"/>
      <c r="G69" s="97"/>
      <c r="H69" s="97"/>
    </row>
    <row r="70" spans="1:8" ht="63.75" customHeight="1" x14ac:dyDescent="0.3">
      <c r="B70" s="7"/>
      <c r="C70" s="7"/>
      <c r="D70" s="98"/>
      <c r="E70" s="98"/>
      <c r="F70" s="98"/>
      <c r="G70" s="98"/>
      <c r="H70" s="98"/>
    </row>
    <row r="71" spans="1:8" ht="54" customHeight="1" x14ac:dyDescent="0.7">
      <c r="A71" s="2"/>
      <c r="B71" s="14">
        <f ca="1">YEAR(DATE(Calendrier5ans,OptionCalendrier5mois+1,1))</f>
        <v>2026</v>
      </c>
      <c r="C71" s="100" t="str">
        <f ca="1">TEXT(DATE(Calendrier5ans,OptionCalendrier5mois+1,1),"mmmm")</f>
        <v>janvier</v>
      </c>
      <c r="D71" s="100"/>
      <c r="E71" s="100"/>
      <c r="F71" s="6"/>
      <c r="G71" s="38"/>
      <c r="H71" s="37"/>
    </row>
    <row r="72" spans="1:8" ht="14.25" customHeight="1" x14ac:dyDescent="0.3">
      <c r="A72" s="3"/>
      <c r="B72" s="11" t="str">
        <f t="shared" ref="B72:H72" ca="1" si="5">UPPER(TEXT(B73,"jjjj"))</f>
        <v>LUNDI</v>
      </c>
      <c r="C72" s="11" t="str">
        <f t="shared" ca="1" si="5"/>
        <v>MARDI</v>
      </c>
      <c r="D72" s="12" t="str">
        <f t="shared" ca="1" si="5"/>
        <v>MERCREDI</v>
      </c>
      <c r="E72" s="11" t="str">
        <f t="shared" ca="1" si="5"/>
        <v>JEUDI</v>
      </c>
      <c r="F72" s="11" t="str">
        <f t="shared" ca="1" si="5"/>
        <v>VENDREDI</v>
      </c>
      <c r="G72" s="12" t="str">
        <f t="shared" ca="1" si="5"/>
        <v>SAMEDI</v>
      </c>
      <c r="H72" s="12" t="str">
        <f t="shared" ca="1" si="5"/>
        <v>DIMANCHE</v>
      </c>
    </row>
    <row r="73" spans="1:8" ht="16.5" customHeight="1" x14ac:dyDescent="0.3">
      <c r="B73" s="26">
        <f t="array" aca="1" ref="B73:H73" ca="1">Jours+1+DATE(Calendrier6ans,OptionCalendrier6mois,1)-WEEKDAY(DATE(Calendrier6ans,OptionCalendrier6mois,1),OptionJoursemaine)</f>
        <v>46020</v>
      </c>
      <c r="C73" s="26">
        <f ca="1"/>
        <v>46021</v>
      </c>
      <c r="D73" s="24">
        <f ca="1"/>
        <v>46022</v>
      </c>
      <c r="E73" s="24">
        <f ca="1"/>
        <v>46023</v>
      </c>
      <c r="F73" s="24">
        <f ca="1"/>
        <v>46024</v>
      </c>
      <c r="G73" s="45">
        <f ca="1"/>
        <v>46025</v>
      </c>
      <c r="H73" s="46">
        <f ca="1"/>
        <v>46026</v>
      </c>
    </row>
    <row r="74" spans="1:8" ht="56.25" customHeight="1" x14ac:dyDescent="0.3">
      <c r="B74" s="25"/>
      <c r="C74" s="25"/>
      <c r="D74" s="25"/>
      <c r="E74" s="25"/>
      <c r="F74" s="25"/>
      <c r="G74" s="47"/>
      <c r="H74" s="48"/>
    </row>
    <row r="75" spans="1:8" ht="16.5" customHeight="1" x14ac:dyDescent="0.3">
      <c r="B75" s="8">
        <f t="array" aca="1" ref="B75:H75" ca="1">Jours+8+DATE(Calendrier6ans,OptionCalendrier6mois,1)-WEEKDAY(DATE(Calendrier6ans,OptionCalendrier6mois,1),OptionJoursemaine)</f>
        <v>46027</v>
      </c>
      <c r="C75" s="8">
        <f ca="1"/>
        <v>46028</v>
      </c>
      <c r="D75" s="8">
        <f ca="1"/>
        <v>46029</v>
      </c>
      <c r="E75" s="8">
        <f ca="1"/>
        <v>46030</v>
      </c>
      <c r="F75" s="8">
        <f ca="1"/>
        <v>46031</v>
      </c>
      <c r="G75" s="35">
        <f ca="1"/>
        <v>46032</v>
      </c>
      <c r="H75" s="36">
        <f ca="1"/>
        <v>46033</v>
      </c>
    </row>
    <row r="76" spans="1:8" ht="56.25" customHeight="1" x14ac:dyDescent="0.3">
      <c r="B76" s="7"/>
      <c r="C76" s="7"/>
      <c r="D76" s="7"/>
      <c r="E76" s="7"/>
      <c r="F76" s="7"/>
      <c r="G76" s="33"/>
      <c r="H76" s="34"/>
    </row>
    <row r="77" spans="1:8" ht="16.5" customHeight="1" x14ac:dyDescent="0.3">
      <c r="B77" s="8">
        <f t="array" aca="1" ref="B77:H77" ca="1">Jours+15+DATE(Calendrier6ans,OptionCalendrier6mois,1)-WEEKDAY(DATE(Calendrier6ans,OptionCalendrier6mois,1),OptionJoursemaine)</f>
        <v>46034</v>
      </c>
      <c r="C77" s="8">
        <f ca="1"/>
        <v>46035</v>
      </c>
      <c r="D77" s="8">
        <f ca="1"/>
        <v>46036</v>
      </c>
      <c r="E77" s="8">
        <f ca="1"/>
        <v>46037</v>
      </c>
      <c r="F77" s="8">
        <f ca="1"/>
        <v>46038</v>
      </c>
      <c r="G77" s="35">
        <f ca="1"/>
        <v>46039</v>
      </c>
      <c r="H77" s="36">
        <f ca="1"/>
        <v>46040</v>
      </c>
    </row>
    <row r="78" spans="1:8" ht="56.25" customHeight="1" x14ac:dyDescent="0.3">
      <c r="B78" s="7"/>
      <c r="C78" s="7"/>
      <c r="D78" s="7"/>
      <c r="E78" s="7"/>
      <c r="F78" s="7"/>
      <c r="G78" s="33"/>
      <c r="H78" s="34"/>
    </row>
    <row r="79" spans="1:8" ht="16.5" customHeight="1" x14ac:dyDescent="0.3">
      <c r="B79" s="8">
        <f t="array" aca="1" ref="B79:H79" ca="1">Jours+22+DATE(Calendrier6ans,OptionCalendrier6mois,1)-WEEKDAY(DATE(Calendrier6ans,OptionCalendrier6mois,1),OptionJoursemaine)</f>
        <v>46041</v>
      </c>
      <c r="C79" s="8">
        <f ca="1"/>
        <v>46042</v>
      </c>
      <c r="D79" s="8">
        <f ca="1"/>
        <v>46043</v>
      </c>
      <c r="E79" s="8">
        <f ca="1"/>
        <v>46044</v>
      </c>
      <c r="F79" s="8">
        <f ca="1"/>
        <v>46045</v>
      </c>
      <c r="G79" s="35">
        <f ca="1"/>
        <v>46046</v>
      </c>
      <c r="H79" s="36">
        <f ca="1"/>
        <v>46047</v>
      </c>
    </row>
    <row r="80" spans="1:8" ht="56.25" customHeight="1" x14ac:dyDescent="0.3">
      <c r="B80" s="7"/>
      <c r="C80" s="7"/>
      <c r="D80" s="7"/>
      <c r="E80" s="7"/>
      <c r="F80" s="7"/>
      <c r="G80" s="33"/>
      <c r="H80" s="34"/>
    </row>
    <row r="81" spans="1:8" ht="16.5" customHeight="1" x14ac:dyDescent="0.3">
      <c r="B81" s="8">
        <f t="array" aca="1" ref="B81:H81" ca="1">Jours+29+DATE(Calendrier6ans,OptionCalendrier6mois,1)-WEEKDAY(DATE(Calendrier6ans,OptionCalendrier6mois,1),OptionJoursemaine)</f>
        <v>46048</v>
      </c>
      <c r="C81" s="8">
        <f ca="1"/>
        <v>46049</v>
      </c>
      <c r="D81" s="8">
        <f ca="1"/>
        <v>46050</v>
      </c>
      <c r="E81" s="8">
        <f ca="1"/>
        <v>46051</v>
      </c>
      <c r="F81" s="8">
        <f ca="1"/>
        <v>46052</v>
      </c>
      <c r="G81" s="35">
        <f ca="1"/>
        <v>46053</v>
      </c>
      <c r="H81" s="36">
        <f ca="1"/>
        <v>46054</v>
      </c>
    </row>
    <row r="82" spans="1:8" ht="57" customHeight="1" x14ac:dyDescent="0.3">
      <c r="B82" s="7"/>
      <c r="C82" s="7"/>
      <c r="D82" s="7"/>
      <c r="E82" s="7"/>
      <c r="F82" s="7"/>
      <c r="G82" s="33"/>
      <c r="H82" s="39"/>
    </row>
    <row r="83" spans="1:8" ht="16.5" customHeight="1" x14ac:dyDescent="0.3">
      <c r="B83" s="8">
        <f t="array" aca="1" ref="B83:C83" ca="1">Jours+36+DATE(Calendrier6ans,OptionCalendrier6mois,1)-WEEKDAY(DATE(Calendrier6ans,OptionCalendrier6mois,1),OptionJoursemaine)</f>
        <v>46055</v>
      </c>
      <c r="C83" s="8">
        <f ca="1"/>
        <v>46056</v>
      </c>
      <c r="D83" s="96" t="s">
        <v>1</v>
      </c>
      <c r="E83" s="97"/>
      <c r="F83" s="97"/>
      <c r="G83" s="97"/>
      <c r="H83" s="97"/>
    </row>
    <row r="84" spans="1:8" ht="63.75" customHeight="1" x14ac:dyDescent="0.3">
      <c r="B84" s="7"/>
      <c r="C84" s="7"/>
      <c r="D84" s="98"/>
      <c r="E84" s="98"/>
      <c r="F84" s="98"/>
      <c r="G84" s="98"/>
      <c r="H84" s="98"/>
    </row>
    <row r="85" spans="1:8" ht="54" customHeight="1" x14ac:dyDescent="0.7">
      <c r="A85" s="2"/>
      <c r="B85" s="14">
        <f ca="1">YEAR(DATE(Calendrier6ans,OptionCalendrier6mois+1,1))</f>
        <v>2026</v>
      </c>
      <c r="C85" s="100" t="str">
        <f ca="1">TEXT(DATE(Calendrier6ans,OptionCalendrier6mois+1,1),"mmmm")</f>
        <v>février</v>
      </c>
      <c r="D85" s="100"/>
      <c r="E85" s="100"/>
      <c r="F85" s="6"/>
      <c r="G85" s="38"/>
      <c r="H85" s="37"/>
    </row>
    <row r="86" spans="1:8" ht="14.25" customHeight="1" x14ac:dyDescent="0.3">
      <c r="A86" s="3"/>
      <c r="B86" s="11" t="str">
        <f t="shared" ref="B86:H86" ca="1" si="6">UPPER(TEXT(B87,"jjjj"))</f>
        <v>LUNDI</v>
      </c>
      <c r="C86" s="11" t="str">
        <f t="shared" ca="1" si="6"/>
        <v>MARDI</v>
      </c>
      <c r="D86" s="12" t="str">
        <f t="shared" ca="1" si="6"/>
        <v>MERCREDI</v>
      </c>
      <c r="E86" s="11" t="str">
        <f t="shared" ca="1" si="6"/>
        <v>JEUDI</v>
      </c>
      <c r="F86" s="11" t="str">
        <f t="shared" ca="1" si="6"/>
        <v>VENDREDI</v>
      </c>
      <c r="G86" s="12" t="str">
        <f t="shared" ca="1" si="6"/>
        <v>SAMEDI</v>
      </c>
      <c r="H86" s="12" t="str">
        <f t="shared" ca="1" si="6"/>
        <v>DIMANCHE</v>
      </c>
    </row>
    <row r="87" spans="1:8" ht="16.5" customHeight="1" x14ac:dyDescent="0.3">
      <c r="B87" s="10">
        <f t="array" aca="1" ref="B87:H87" ca="1">Jours+1+DATE(Calendrier7ans,OptionCalendrier7mois,1)-WEEKDAY(DATE(Calendrier7ans,OptionCalendrier7mois,1),OptionJoursemaine)</f>
        <v>46048</v>
      </c>
      <c r="C87" s="10">
        <f ca="1"/>
        <v>46049</v>
      </c>
      <c r="D87" s="10">
        <f ca="1"/>
        <v>46050</v>
      </c>
      <c r="E87" s="10">
        <f ca="1"/>
        <v>46051</v>
      </c>
      <c r="F87" s="10">
        <f ca="1"/>
        <v>46052</v>
      </c>
      <c r="G87" s="31">
        <f ca="1"/>
        <v>46053</v>
      </c>
      <c r="H87" s="32">
        <f ca="1"/>
        <v>46054</v>
      </c>
    </row>
    <row r="88" spans="1:8" ht="56.25" customHeight="1" x14ac:dyDescent="0.3">
      <c r="B88" s="7"/>
      <c r="C88" s="7"/>
      <c r="D88" s="7"/>
      <c r="E88" s="7"/>
      <c r="F88" s="7"/>
      <c r="G88" s="33"/>
      <c r="H88" s="34"/>
    </row>
    <row r="89" spans="1:8" ht="16.5" customHeight="1" x14ac:dyDescent="0.3">
      <c r="B89" s="8">
        <f t="array" aca="1" ref="B89:H89" ca="1">Jours+8+DATE(Calendrier7ans,OptionCalendrier7mois,1)-WEEKDAY(DATE(Calendrier7ans,OptionCalendrier7mois,1),OptionJoursemaine)</f>
        <v>46055</v>
      </c>
      <c r="C89" s="8">
        <f ca="1"/>
        <v>46056</v>
      </c>
      <c r="D89" s="8">
        <f ca="1"/>
        <v>46057</v>
      </c>
      <c r="E89" s="8">
        <f ca="1"/>
        <v>46058</v>
      </c>
      <c r="F89" s="8">
        <f ca="1"/>
        <v>46059</v>
      </c>
      <c r="G89" s="35">
        <f ca="1"/>
        <v>46060</v>
      </c>
      <c r="H89" s="36">
        <f ca="1"/>
        <v>46061</v>
      </c>
    </row>
    <row r="90" spans="1:8" ht="56.25" customHeight="1" x14ac:dyDescent="0.3">
      <c r="B90" s="7"/>
      <c r="C90" s="7"/>
      <c r="D90" s="7"/>
      <c r="E90" s="7"/>
      <c r="F90" s="7"/>
      <c r="G90" s="33"/>
      <c r="H90" s="34"/>
    </row>
    <row r="91" spans="1:8" ht="16.5" customHeight="1" x14ac:dyDescent="0.3">
      <c r="B91" s="8">
        <f t="array" aca="1" ref="B91:H91" ca="1">Jours+15+DATE(Calendrier7ans,OptionCalendrier7mois,1)-WEEKDAY(DATE(Calendrier7ans,OptionCalendrier7mois,1),OptionJoursemaine)</f>
        <v>46062</v>
      </c>
      <c r="C91" s="8">
        <f ca="1"/>
        <v>46063</v>
      </c>
      <c r="D91" s="8">
        <f ca="1"/>
        <v>46064</v>
      </c>
      <c r="E91" s="8">
        <f ca="1"/>
        <v>46065</v>
      </c>
      <c r="F91" s="8">
        <f ca="1"/>
        <v>46066</v>
      </c>
      <c r="G91" s="45">
        <f ca="1"/>
        <v>46067</v>
      </c>
      <c r="H91" s="46">
        <f ca="1"/>
        <v>46068</v>
      </c>
    </row>
    <row r="92" spans="1:8" ht="56.25" customHeight="1" x14ac:dyDescent="0.3">
      <c r="B92" s="7"/>
      <c r="C92" s="7"/>
      <c r="D92" s="7"/>
      <c r="E92" s="7"/>
      <c r="F92" s="7"/>
      <c r="G92" s="25"/>
      <c r="H92" s="48"/>
    </row>
    <row r="93" spans="1:8" ht="16.5" customHeight="1" x14ac:dyDescent="0.3">
      <c r="B93" s="24">
        <f t="array" aca="1" ref="B93:H93" ca="1">Jours+22+DATE(Calendrier7ans,OptionCalendrier7mois,1)-WEEKDAY(DATE(Calendrier7ans,OptionCalendrier7mois,1),OptionJoursemaine)</f>
        <v>46069</v>
      </c>
      <c r="C93" s="24">
        <f ca="1"/>
        <v>46070</v>
      </c>
      <c r="D93" s="24">
        <f ca="1"/>
        <v>46071</v>
      </c>
      <c r="E93" s="24">
        <f ca="1"/>
        <v>46072</v>
      </c>
      <c r="F93" s="24">
        <f ca="1"/>
        <v>46073</v>
      </c>
      <c r="G93" s="45">
        <f ca="1"/>
        <v>46074</v>
      </c>
      <c r="H93" s="46">
        <f ca="1"/>
        <v>46075</v>
      </c>
    </row>
    <row r="94" spans="1:8" ht="56.25" customHeight="1" x14ac:dyDescent="0.3">
      <c r="B94" s="25"/>
      <c r="C94" s="25"/>
      <c r="D94" s="25"/>
      <c r="E94" s="25"/>
      <c r="F94" s="25"/>
      <c r="G94" s="47"/>
      <c r="H94" s="48"/>
    </row>
    <row r="95" spans="1:8" ht="16.5" customHeight="1" x14ac:dyDescent="0.3">
      <c r="B95" s="24">
        <f t="array" aca="1" ref="B95:H95" ca="1">Jours+29+DATE(Calendrier7ans,OptionCalendrier7mois,1)-WEEKDAY(DATE(Calendrier7ans,OptionCalendrier7mois,1),OptionJoursemaine)</f>
        <v>46076</v>
      </c>
      <c r="C95" s="24">
        <f ca="1"/>
        <v>46077</v>
      </c>
      <c r="D95" s="24">
        <f ca="1"/>
        <v>46078</v>
      </c>
      <c r="E95" s="24">
        <f ca="1"/>
        <v>46079</v>
      </c>
      <c r="F95" s="24">
        <f ca="1"/>
        <v>46080</v>
      </c>
      <c r="G95" s="45">
        <f ca="1"/>
        <v>46081</v>
      </c>
      <c r="H95" s="46">
        <f ca="1"/>
        <v>46082</v>
      </c>
    </row>
    <row r="96" spans="1:8" ht="57" customHeight="1" x14ac:dyDescent="0.3">
      <c r="B96" s="25"/>
      <c r="C96" s="25"/>
      <c r="D96" s="25"/>
      <c r="E96" s="25"/>
      <c r="F96" s="25"/>
      <c r="G96" s="47"/>
      <c r="H96" s="49"/>
    </row>
    <row r="97" spans="1:8" ht="16.5" customHeight="1" x14ac:dyDescent="0.3">
      <c r="B97" s="8">
        <f t="array" aca="1" ref="B97:C97" ca="1">Jours+36+DATE(Calendrier7ans,OptionCalendrier7mois,1)-WEEKDAY(DATE(Calendrier7ans,OptionCalendrier7mois,1),OptionJoursemaine)</f>
        <v>46083</v>
      </c>
      <c r="C97" s="8">
        <f ca="1"/>
        <v>46084</v>
      </c>
      <c r="D97" s="96" t="s">
        <v>1</v>
      </c>
      <c r="E97" s="97"/>
      <c r="F97" s="97"/>
      <c r="G97" s="97"/>
      <c r="H97" s="97"/>
    </row>
    <row r="98" spans="1:8" ht="63.75" customHeight="1" x14ac:dyDescent="0.3">
      <c r="B98" s="7"/>
      <c r="C98" s="7"/>
      <c r="D98" s="98"/>
      <c r="E98" s="98"/>
      <c r="F98" s="98"/>
      <c r="G98" s="98"/>
      <c r="H98" s="98"/>
    </row>
    <row r="99" spans="1:8" ht="54" customHeight="1" x14ac:dyDescent="0.7">
      <c r="A99" s="2"/>
      <c r="B99" s="19">
        <f ca="1">YEAR(DATE(Calendrier7ans,OptionCalendrier7mois+1,1))</f>
        <v>2026</v>
      </c>
      <c r="C99" s="99" t="str">
        <f ca="1">TEXT(DATE(Calendrier7ans,OptionCalendrier7mois+1,1),"mmmm")</f>
        <v>mars</v>
      </c>
      <c r="D99" s="99"/>
      <c r="E99" s="99"/>
      <c r="F99" s="6"/>
      <c r="G99" s="38"/>
      <c r="H99" s="37"/>
    </row>
    <row r="100" spans="1:8" ht="14.25" customHeight="1" x14ac:dyDescent="0.3">
      <c r="A100" s="3"/>
      <c r="B100" s="18" t="str">
        <f t="shared" ref="B100:H100" ca="1" si="7">UPPER(TEXT(B101,"jjjj"))</f>
        <v>LUNDI</v>
      </c>
      <c r="C100" s="18" t="str">
        <f t="shared" ca="1" si="7"/>
        <v>MARDI</v>
      </c>
      <c r="D100" s="13" t="str">
        <f t="shared" ca="1" si="7"/>
        <v>MERCREDI</v>
      </c>
      <c r="E100" s="18" t="str">
        <f t="shared" ca="1" si="7"/>
        <v>JEUDI</v>
      </c>
      <c r="F100" s="18" t="str">
        <f t="shared" ca="1" si="7"/>
        <v>VENDREDI</v>
      </c>
      <c r="G100" s="5" t="str">
        <f t="shared" ca="1" si="7"/>
        <v>SAMEDI</v>
      </c>
      <c r="H100" s="5" t="str">
        <f t="shared" ca="1" si="7"/>
        <v>DIMANCHE</v>
      </c>
    </row>
    <row r="101" spans="1:8" ht="16.5" customHeight="1" x14ac:dyDescent="0.3">
      <c r="B101" s="26">
        <f t="array" aca="1" ref="B101:H101" ca="1">Jours+1+DATE(Calendrier8ans,OptionCalendrier8mois,1)-WEEKDAY(DATE(Calendrier8ans,OptionCalendrier8mois,1),OptionJoursemaine)</f>
        <v>46076</v>
      </c>
      <c r="C101" s="26">
        <f ca="1"/>
        <v>46077</v>
      </c>
      <c r="D101" s="26">
        <f ca="1"/>
        <v>46078</v>
      </c>
      <c r="E101" s="26">
        <f ca="1"/>
        <v>46079</v>
      </c>
      <c r="F101" s="24">
        <f ca="1"/>
        <v>46080</v>
      </c>
      <c r="G101" s="45">
        <f ca="1"/>
        <v>46081</v>
      </c>
      <c r="H101" s="46">
        <f ca="1"/>
        <v>46082</v>
      </c>
    </row>
    <row r="102" spans="1:8" ht="56.25" customHeight="1" x14ac:dyDescent="0.3">
      <c r="B102" s="25"/>
      <c r="C102" s="25"/>
      <c r="D102" s="25"/>
      <c r="E102" s="25"/>
      <c r="F102" s="25"/>
      <c r="G102" s="47"/>
      <c r="H102" s="48"/>
    </row>
    <row r="103" spans="1:8" ht="16.5" customHeight="1" x14ac:dyDescent="0.3">
      <c r="B103" s="8">
        <f t="array" aca="1" ref="B103:H103" ca="1">Jours+8+DATE(Calendrier8ans,OptionCalendrier8mois,1)-WEEKDAY(DATE(Calendrier8ans,OptionCalendrier8mois,1),OptionJoursemaine)</f>
        <v>46083</v>
      </c>
      <c r="C103" s="8">
        <f ca="1"/>
        <v>46084</v>
      </c>
      <c r="D103" s="8">
        <f ca="1"/>
        <v>46085</v>
      </c>
      <c r="E103" s="8">
        <f ca="1"/>
        <v>46086</v>
      </c>
      <c r="F103" s="8">
        <f ca="1"/>
        <v>46087</v>
      </c>
      <c r="G103" s="35">
        <f ca="1"/>
        <v>46088</v>
      </c>
      <c r="H103" s="36">
        <f ca="1"/>
        <v>46089</v>
      </c>
    </row>
    <row r="104" spans="1:8" ht="56.25" customHeight="1" x14ac:dyDescent="0.3">
      <c r="B104" s="7"/>
      <c r="C104" s="7"/>
      <c r="D104" s="7"/>
      <c r="E104" s="7"/>
      <c r="F104" s="7"/>
      <c r="G104" s="33"/>
      <c r="H104" s="34"/>
    </row>
    <row r="105" spans="1:8" ht="16.5" customHeight="1" x14ac:dyDescent="0.3">
      <c r="B105" s="8">
        <f t="array" aca="1" ref="B105:H105" ca="1">Jours+15+DATE(Calendrier8ans,OptionCalendrier8mois,1)-WEEKDAY(DATE(Calendrier8ans,OptionCalendrier8mois,1),OptionJoursemaine)</f>
        <v>46090</v>
      </c>
      <c r="C105" s="8">
        <f ca="1"/>
        <v>46091</v>
      </c>
      <c r="D105" s="8">
        <f ca="1"/>
        <v>46092</v>
      </c>
      <c r="E105" s="8">
        <f ca="1"/>
        <v>46093</v>
      </c>
      <c r="F105" s="8">
        <f ca="1"/>
        <v>46094</v>
      </c>
      <c r="G105" s="35">
        <f ca="1"/>
        <v>46095</v>
      </c>
      <c r="H105" s="36">
        <f ca="1"/>
        <v>46096</v>
      </c>
    </row>
    <row r="106" spans="1:8" ht="56.25" customHeight="1" x14ac:dyDescent="0.3">
      <c r="B106" s="7"/>
      <c r="C106" s="7"/>
      <c r="D106" s="7"/>
      <c r="E106" s="7"/>
      <c r="F106" s="7"/>
      <c r="G106" s="33"/>
      <c r="H106" s="34"/>
    </row>
    <row r="107" spans="1:8" ht="16.5" customHeight="1" x14ac:dyDescent="0.3">
      <c r="B107" s="8">
        <f t="array" aca="1" ref="B107:H107" ca="1">Jours+22+DATE(Calendrier8ans,OptionCalendrier8mois,1)-WEEKDAY(DATE(Calendrier8ans,OptionCalendrier8mois,1),OptionJoursemaine)</f>
        <v>46097</v>
      </c>
      <c r="C107" s="8">
        <f ca="1"/>
        <v>46098</v>
      </c>
      <c r="D107" s="8">
        <f ca="1"/>
        <v>46099</v>
      </c>
      <c r="E107" s="8">
        <f ca="1"/>
        <v>46100</v>
      </c>
      <c r="F107" s="8">
        <f ca="1"/>
        <v>46101</v>
      </c>
      <c r="G107" s="35">
        <f ca="1"/>
        <v>46102</v>
      </c>
      <c r="H107" s="36">
        <f ca="1"/>
        <v>46103</v>
      </c>
    </row>
    <row r="108" spans="1:8" ht="56.25" customHeight="1" x14ac:dyDescent="0.3">
      <c r="B108" s="7"/>
      <c r="C108" s="7"/>
      <c r="D108" s="7"/>
      <c r="E108" s="7"/>
      <c r="F108" s="7"/>
      <c r="G108" s="33"/>
      <c r="H108" s="34"/>
    </row>
    <row r="109" spans="1:8" ht="16.5" customHeight="1" x14ac:dyDescent="0.3">
      <c r="B109" s="8">
        <f t="array" aca="1" ref="B109:H109" ca="1">Jours+29+DATE(Calendrier8ans,OptionCalendrier8mois,1)-WEEKDAY(DATE(Calendrier8ans,OptionCalendrier8mois,1),OptionJoursemaine)</f>
        <v>46104</v>
      </c>
      <c r="C109" s="8">
        <f ca="1"/>
        <v>46105</v>
      </c>
      <c r="D109" s="8">
        <f ca="1"/>
        <v>46106</v>
      </c>
      <c r="E109" s="8">
        <f ca="1"/>
        <v>46107</v>
      </c>
      <c r="F109" s="8">
        <f ca="1"/>
        <v>46108</v>
      </c>
      <c r="G109" s="35">
        <f ca="1"/>
        <v>46109</v>
      </c>
      <c r="H109" s="36">
        <f ca="1"/>
        <v>46110</v>
      </c>
    </row>
    <row r="110" spans="1:8" ht="57" customHeight="1" x14ac:dyDescent="0.3">
      <c r="B110" s="7"/>
      <c r="C110" s="7"/>
      <c r="D110" s="7"/>
      <c r="E110" s="7"/>
      <c r="F110" s="7"/>
      <c r="G110" s="33"/>
      <c r="H110" s="39"/>
    </row>
    <row r="111" spans="1:8" ht="16.5" customHeight="1" x14ac:dyDescent="0.3">
      <c r="B111" s="8">
        <f t="array" aca="1" ref="B111:C111" ca="1">Jours+36+DATE(Calendrier8ans,OptionCalendrier8mois,1)-WEEKDAY(DATE(Calendrier8ans,OptionCalendrier8mois,1),OptionJoursemaine)</f>
        <v>46111</v>
      </c>
      <c r="C111" s="8">
        <f ca="1"/>
        <v>46112</v>
      </c>
      <c r="D111" s="96" t="s">
        <v>1</v>
      </c>
      <c r="E111" s="97"/>
      <c r="F111" s="97"/>
      <c r="G111" s="97"/>
      <c r="H111" s="97"/>
    </row>
    <row r="112" spans="1:8" ht="63.75" customHeight="1" x14ac:dyDescent="0.3">
      <c r="B112" s="7"/>
      <c r="C112" s="7"/>
      <c r="D112" s="98"/>
      <c r="E112" s="98"/>
      <c r="F112" s="98"/>
      <c r="G112" s="98"/>
      <c r="H112" s="98"/>
    </row>
    <row r="113" spans="1:8" ht="54" customHeight="1" x14ac:dyDescent="0.7">
      <c r="A113" s="2"/>
      <c r="B113" s="19">
        <f ca="1">YEAR(DATE(Calendrier8ans,OptionCalendrier8mois+1,1))</f>
        <v>2026</v>
      </c>
      <c r="C113" s="99" t="str">
        <f ca="1">TEXT(DATE(Calendrier8ans,OptionCalendrier8mois+1,1),"mmmm")</f>
        <v>avril</v>
      </c>
      <c r="D113" s="99"/>
      <c r="E113" s="99"/>
      <c r="F113" s="6"/>
      <c r="G113" s="38"/>
      <c r="H113" s="37"/>
    </row>
    <row r="114" spans="1:8" ht="14.25" customHeight="1" x14ac:dyDescent="0.3">
      <c r="A114" s="3"/>
      <c r="B114" s="18" t="str">
        <f t="shared" ref="B114:H114" ca="1" si="8">UPPER(TEXT(B115,"jjjj"))</f>
        <v>LUNDI</v>
      </c>
      <c r="C114" s="18" t="str">
        <f t="shared" ca="1" si="8"/>
        <v>MARDI</v>
      </c>
      <c r="D114" s="13" t="str">
        <f t="shared" ca="1" si="8"/>
        <v>MERCREDI</v>
      </c>
      <c r="E114" s="18" t="str">
        <f t="shared" ca="1" si="8"/>
        <v>JEUDI</v>
      </c>
      <c r="F114" s="18" t="str">
        <f t="shared" ca="1" si="8"/>
        <v>VENDREDI</v>
      </c>
      <c r="G114" s="13" t="str">
        <f t="shared" ca="1" si="8"/>
        <v>SAMEDI</v>
      </c>
      <c r="H114" s="13" t="str">
        <f t="shared" ca="1" si="8"/>
        <v>DIMANCHE</v>
      </c>
    </row>
    <row r="115" spans="1:8" ht="16.5" customHeight="1" x14ac:dyDescent="0.3">
      <c r="B115" s="10">
        <f t="array" aca="1" ref="B115:H115" ca="1">Jours+1+DATE(Calendrier9ans,OptionCalendrier9mois,1)-WEEKDAY(DATE(Calendrier9ans,OptionCalendrier9mois,1),OptionJoursemaine)</f>
        <v>46111</v>
      </c>
      <c r="C115" s="10">
        <f ca="1"/>
        <v>46112</v>
      </c>
      <c r="D115" s="10">
        <f ca="1"/>
        <v>46113</v>
      </c>
      <c r="E115" s="10">
        <f ca="1"/>
        <v>46114</v>
      </c>
      <c r="F115" s="10">
        <f ca="1"/>
        <v>46115</v>
      </c>
      <c r="G115" s="31">
        <f ca="1"/>
        <v>46116</v>
      </c>
      <c r="H115" s="32">
        <f ca="1"/>
        <v>46117</v>
      </c>
    </row>
    <row r="116" spans="1:8" ht="56.25" customHeight="1" x14ac:dyDescent="0.3">
      <c r="B116" s="7"/>
      <c r="C116" s="7"/>
      <c r="D116" s="7"/>
      <c r="E116" s="7"/>
      <c r="F116" s="7"/>
      <c r="G116" s="33"/>
      <c r="H116" s="34"/>
    </row>
    <row r="117" spans="1:8" ht="16.5" customHeight="1" x14ac:dyDescent="0.3">
      <c r="B117" s="8">
        <f t="array" aca="1" ref="B117:H117" ca="1">Jours+8+DATE(Calendrier9ans,OptionCalendrier9mois,1)-WEEKDAY(DATE(Calendrier9ans,OptionCalendrier9mois,1),OptionJoursemaine)</f>
        <v>46118</v>
      </c>
      <c r="C117" s="8">
        <f ca="1"/>
        <v>46119</v>
      </c>
      <c r="D117" s="8">
        <f ca="1"/>
        <v>46120</v>
      </c>
      <c r="E117" s="8">
        <f ca="1"/>
        <v>46121</v>
      </c>
      <c r="F117" s="8">
        <f ca="1"/>
        <v>46122</v>
      </c>
      <c r="G117" s="73">
        <f ca="1"/>
        <v>46123</v>
      </c>
      <c r="H117" s="74">
        <f ca="1"/>
        <v>46124</v>
      </c>
    </row>
    <row r="118" spans="1:8" ht="56.25" customHeight="1" x14ac:dyDescent="0.3">
      <c r="B118" s="7"/>
      <c r="C118" s="7"/>
      <c r="D118" s="7"/>
      <c r="E118" s="7"/>
      <c r="F118" s="7"/>
      <c r="G118" s="76"/>
      <c r="H118" s="72"/>
    </row>
    <row r="119" spans="1:8" ht="16.5" customHeight="1" x14ac:dyDescent="0.3">
      <c r="B119" s="75">
        <f t="array" aca="1" ref="B119:H119" ca="1">Jours+15+DATE(Calendrier9ans,OptionCalendrier9mois,1)-WEEKDAY(DATE(Calendrier9ans,OptionCalendrier9mois,1),OptionJoursemaine)</f>
        <v>46125</v>
      </c>
      <c r="C119" s="75">
        <f ca="1"/>
        <v>46126</v>
      </c>
      <c r="D119" s="75">
        <f ca="1"/>
        <v>46127</v>
      </c>
      <c r="E119" s="75">
        <f ca="1"/>
        <v>46128</v>
      </c>
      <c r="F119" s="75">
        <f ca="1"/>
        <v>46129</v>
      </c>
      <c r="G119" s="73">
        <f ca="1"/>
        <v>46130</v>
      </c>
      <c r="H119" s="74">
        <f ca="1"/>
        <v>46131</v>
      </c>
    </row>
    <row r="120" spans="1:8" ht="56.25" customHeight="1" x14ac:dyDescent="0.3">
      <c r="B120" s="76"/>
      <c r="C120" s="76"/>
      <c r="D120" s="76"/>
      <c r="E120" s="76"/>
      <c r="F120" s="76"/>
      <c r="G120" s="71"/>
      <c r="H120" s="72"/>
    </row>
    <row r="121" spans="1:8" ht="16.5" customHeight="1" x14ac:dyDescent="0.3">
      <c r="B121" s="75">
        <f t="array" aca="1" ref="B121:H121" ca="1">Jours+22+DATE(Calendrier9ans,OptionCalendrier9mois,1)-WEEKDAY(DATE(Calendrier9ans,OptionCalendrier9mois,1),OptionJoursemaine)</f>
        <v>46132</v>
      </c>
      <c r="C121" s="75">
        <f ca="1"/>
        <v>46133</v>
      </c>
      <c r="D121" s="75">
        <f ca="1"/>
        <v>46134</v>
      </c>
      <c r="E121" s="75">
        <f ca="1"/>
        <v>46135</v>
      </c>
      <c r="F121" s="75">
        <f ca="1"/>
        <v>46136</v>
      </c>
      <c r="G121" s="73">
        <f ca="1"/>
        <v>46137</v>
      </c>
      <c r="H121" s="74">
        <f ca="1"/>
        <v>46138</v>
      </c>
    </row>
    <row r="122" spans="1:8" ht="56.25" customHeight="1" x14ac:dyDescent="0.3">
      <c r="B122" s="76"/>
      <c r="C122" s="76"/>
      <c r="D122" s="76"/>
      <c r="E122" s="76"/>
      <c r="F122" s="76"/>
      <c r="G122" s="71"/>
      <c r="H122" s="72"/>
    </row>
    <row r="123" spans="1:8" ht="16.5" customHeight="1" x14ac:dyDescent="0.3">
      <c r="B123" s="8">
        <f t="array" aca="1" ref="B123:H123" ca="1">Jours+29+DATE(Calendrier9ans,OptionCalendrier9mois,1)-WEEKDAY(DATE(Calendrier9ans,OptionCalendrier9mois,1),OptionJoursemaine)</f>
        <v>46139</v>
      </c>
      <c r="C123" s="8">
        <f ca="1"/>
        <v>46140</v>
      </c>
      <c r="D123" s="8">
        <f ca="1"/>
        <v>46141</v>
      </c>
      <c r="E123" s="8">
        <f ca="1"/>
        <v>46142</v>
      </c>
      <c r="F123" s="8">
        <f ca="1"/>
        <v>46143</v>
      </c>
      <c r="G123" s="35">
        <f ca="1"/>
        <v>46144</v>
      </c>
      <c r="H123" s="36">
        <f ca="1"/>
        <v>46145</v>
      </c>
    </row>
    <row r="124" spans="1:8" ht="57" customHeight="1" x14ac:dyDescent="0.3">
      <c r="B124" s="7"/>
      <c r="C124" s="7"/>
      <c r="D124" s="7"/>
      <c r="E124" s="7"/>
      <c r="F124" s="7"/>
      <c r="G124" s="33"/>
      <c r="H124" s="39"/>
    </row>
    <row r="125" spans="1:8" ht="16.5" customHeight="1" x14ac:dyDescent="0.3">
      <c r="B125" s="8">
        <f t="array" aca="1" ref="B125:C125" ca="1">Jours+36+DATE(Calendrier9ans,OptionCalendrier9mois,1)-WEEKDAY(DATE(Calendrier9ans,OptionCalendrier9mois,1),OptionJoursemaine)</f>
        <v>46146</v>
      </c>
      <c r="C125" s="8">
        <f ca="1"/>
        <v>46147</v>
      </c>
      <c r="D125" s="96" t="s">
        <v>1</v>
      </c>
      <c r="E125" s="97"/>
      <c r="F125" s="97"/>
      <c r="G125" s="97"/>
      <c r="H125" s="97"/>
    </row>
    <row r="126" spans="1:8" ht="63.75" customHeight="1" x14ac:dyDescent="0.3">
      <c r="B126" s="7"/>
      <c r="C126" s="7"/>
      <c r="D126" s="98"/>
      <c r="E126" s="98"/>
      <c r="F126" s="98"/>
      <c r="G126" s="98"/>
      <c r="H126" s="98"/>
    </row>
    <row r="127" spans="1:8" ht="54" customHeight="1" x14ac:dyDescent="0.7">
      <c r="A127" s="2"/>
      <c r="B127" s="21">
        <f ca="1">YEAR(DATE(Calendrier9ans,OptionCalendrier9mois+1,1))</f>
        <v>2026</v>
      </c>
      <c r="C127" s="95" t="str">
        <f ca="1">TEXT(DATE(Calendrier9ans,OptionCalendrier9mois+1,1),"mmmm")</f>
        <v>mai</v>
      </c>
      <c r="D127" s="95"/>
      <c r="E127" s="95"/>
      <c r="F127" s="6"/>
      <c r="G127" s="38"/>
      <c r="H127" s="37"/>
    </row>
    <row r="128" spans="1:8" ht="14.25" customHeight="1" x14ac:dyDescent="0.3">
      <c r="A128" s="3"/>
      <c r="B128" s="20" t="str">
        <f t="shared" ref="B128:H128" ca="1" si="9">UPPER(TEXT(B129,"jjjj"))</f>
        <v>LUNDI</v>
      </c>
      <c r="C128" s="20" t="str">
        <f t="shared" ca="1" si="9"/>
        <v>MARDI</v>
      </c>
      <c r="D128" s="79" t="str">
        <f t="shared" ca="1" si="9"/>
        <v>MERCREDI</v>
      </c>
      <c r="E128" s="20" t="str">
        <f t="shared" ca="1" si="9"/>
        <v>JEUDI</v>
      </c>
      <c r="F128" s="20" t="str">
        <f t="shared" ca="1" si="9"/>
        <v>VENDREDI</v>
      </c>
      <c r="G128" s="79" t="str">
        <f t="shared" ca="1" si="9"/>
        <v>SAMEDI</v>
      </c>
      <c r="H128" s="79" t="str">
        <f t="shared" ca="1" si="9"/>
        <v>DIMANCHE</v>
      </c>
    </row>
    <row r="129" spans="2:8" ht="16.5" customHeight="1" x14ac:dyDescent="0.3">
      <c r="B129" s="10">
        <f t="array" aca="1" ref="B129:H129" ca="1">Jours+1+DATE(Calendrier10ans,OptionCalendrier10mois,1)-WEEKDAY(DATE(Calendrier10ans,OptionCalendrier10mois,1),OptionJoursemaine)</f>
        <v>46139</v>
      </c>
      <c r="C129" s="10">
        <f ca="1"/>
        <v>46140</v>
      </c>
      <c r="D129" s="10">
        <f ca="1"/>
        <v>46141</v>
      </c>
      <c r="E129" s="10">
        <f ca="1"/>
        <v>46142</v>
      </c>
      <c r="F129" s="78">
        <f ca="1"/>
        <v>46143</v>
      </c>
      <c r="G129" s="31">
        <f ca="1"/>
        <v>46144</v>
      </c>
      <c r="H129" s="32">
        <f ca="1"/>
        <v>46145</v>
      </c>
    </row>
    <row r="130" spans="2:8" ht="56.25" customHeight="1" x14ac:dyDescent="0.3">
      <c r="B130" s="7"/>
      <c r="C130" s="7"/>
      <c r="D130" s="7"/>
      <c r="E130" s="7"/>
      <c r="F130" s="57"/>
      <c r="G130" s="33"/>
      <c r="H130" s="34"/>
    </row>
    <row r="131" spans="2:8" ht="16.5" customHeight="1" x14ac:dyDescent="0.3">
      <c r="B131" s="8">
        <f t="array" aca="1" ref="B131:H131" ca="1">Jours+8+DATE(Calendrier10ans,OptionCalendrier10mois,1)-WEEKDAY(DATE(Calendrier10ans,OptionCalendrier10mois,1),OptionJoursemaine)</f>
        <v>46146</v>
      </c>
      <c r="C131" s="8">
        <f ca="1"/>
        <v>46147</v>
      </c>
      <c r="D131" s="8">
        <f ca="1"/>
        <v>46148</v>
      </c>
      <c r="E131" s="8">
        <f ca="1"/>
        <v>46149</v>
      </c>
      <c r="F131" s="56">
        <f ca="1"/>
        <v>46150</v>
      </c>
      <c r="G131" s="35">
        <f ca="1"/>
        <v>46151</v>
      </c>
      <c r="H131" s="36">
        <f ca="1"/>
        <v>46152</v>
      </c>
    </row>
    <row r="132" spans="2:8" ht="56.25" customHeight="1" x14ac:dyDescent="0.3">
      <c r="B132" s="7"/>
      <c r="C132" s="7"/>
      <c r="D132" s="7"/>
      <c r="E132" s="7"/>
      <c r="F132" s="57"/>
      <c r="G132" s="33"/>
      <c r="H132" s="34"/>
    </row>
    <row r="133" spans="2:8" ht="16.5" customHeight="1" x14ac:dyDescent="0.3">
      <c r="B133" s="8">
        <f t="array" aca="1" ref="B133:H133" ca="1">Jours+15+DATE(Calendrier10ans,OptionCalendrier10mois,1)-WEEKDAY(DATE(Calendrier10ans,OptionCalendrier10mois,1),OptionJoursemaine)</f>
        <v>46153</v>
      </c>
      <c r="C133" s="8">
        <f ca="1"/>
        <v>46154</v>
      </c>
      <c r="D133" s="8">
        <f ca="1"/>
        <v>46155</v>
      </c>
      <c r="E133" s="56">
        <f ca="1"/>
        <v>46156</v>
      </c>
      <c r="F133" s="29">
        <f ca="1"/>
        <v>46157</v>
      </c>
      <c r="G133" s="35">
        <f ca="1"/>
        <v>46158</v>
      </c>
      <c r="H133" s="36">
        <f ca="1"/>
        <v>46159</v>
      </c>
    </row>
    <row r="134" spans="2:8" ht="56.25" customHeight="1" x14ac:dyDescent="0.3">
      <c r="B134" s="7"/>
      <c r="C134" s="7"/>
      <c r="D134" s="7"/>
      <c r="E134" s="30"/>
      <c r="F134" s="30"/>
      <c r="G134" s="33"/>
      <c r="H134" s="34"/>
    </row>
    <row r="135" spans="2:8" ht="16.5" customHeight="1" x14ac:dyDescent="0.3">
      <c r="B135" s="8">
        <f t="array" aca="1" ref="B135:H135" ca="1">Jours+22+DATE(Calendrier10ans,OptionCalendrier10mois,1)-WEEKDAY(DATE(Calendrier10ans,OptionCalendrier10mois,1),OptionJoursemaine)</f>
        <v>46160</v>
      </c>
      <c r="C135" s="8">
        <f ca="1"/>
        <v>46161</v>
      </c>
      <c r="D135" s="8">
        <f ca="1"/>
        <v>46162</v>
      </c>
      <c r="E135" s="8">
        <f ca="1"/>
        <v>46163</v>
      </c>
      <c r="F135" s="8">
        <f ca="1"/>
        <v>46164</v>
      </c>
      <c r="G135" s="35">
        <f ca="1"/>
        <v>46165</v>
      </c>
      <c r="H135" s="36">
        <f ca="1"/>
        <v>46166</v>
      </c>
    </row>
    <row r="136" spans="2:8" ht="56.25" customHeight="1" x14ac:dyDescent="0.3">
      <c r="B136" s="7"/>
      <c r="C136" s="7"/>
      <c r="D136" s="7"/>
      <c r="E136" s="7"/>
      <c r="F136" s="7"/>
      <c r="G136" s="33"/>
      <c r="H136" s="34"/>
    </row>
    <row r="137" spans="2:8" ht="16.5" customHeight="1" x14ac:dyDescent="0.3">
      <c r="B137" s="56">
        <f t="array" aca="1" ref="B137:H137" ca="1">Jours+29+DATE(Calendrier10ans,OptionCalendrier10mois,1)-WEEKDAY(DATE(Calendrier10ans,OptionCalendrier10mois,1),OptionJoursemaine)</f>
        <v>46167</v>
      </c>
      <c r="C137" s="8">
        <f ca="1"/>
        <v>46168</v>
      </c>
      <c r="D137" s="8">
        <f ca="1"/>
        <v>46169</v>
      </c>
      <c r="E137" s="8">
        <f ca="1"/>
        <v>46170</v>
      </c>
      <c r="F137" s="8">
        <f ca="1"/>
        <v>46171</v>
      </c>
      <c r="G137" s="35">
        <f ca="1"/>
        <v>46172</v>
      </c>
      <c r="H137" s="36">
        <f ca="1"/>
        <v>46173</v>
      </c>
    </row>
    <row r="138" spans="2:8" ht="57" customHeight="1" x14ac:dyDescent="0.3">
      <c r="B138" s="30"/>
      <c r="C138" s="7"/>
      <c r="D138" s="7"/>
      <c r="E138" s="7"/>
      <c r="F138" s="7"/>
      <c r="G138" s="33"/>
      <c r="H138" s="39"/>
    </row>
    <row r="139" spans="2:8" ht="16.5" customHeight="1" x14ac:dyDescent="0.3">
      <c r="B139" s="8">
        <f t="array" aca="1" ref="B139:C139" ca="1">Jours+36+DATE(Calendrier10ans,OptionCalendrier10mois,1)-WEEKDAY(DATE(Calendrier10ans,OptionCalendrier10mois,1),OptionJoursemaine)</f>
        <v>46174</v>
      </c>
      <c r="C139" s="8">
        <f ca="1"/>
        <v>46175</v>
      </c>
      <c r="D139" s="96" t="s">
        <v>1</v>
      </c>
      <c r="E139" s="97"/>
      <c r="F139" s="97"/>
      <c r="G139" s="97"/>
      <c r="H139" s="97"/>
    </row>
    <row r="140" spans="2:8" ht="63.75" customHeight="1" x14ac:dyDescent="0.3">
      <c r="B140" s="7"/>
      <c r="C140" s="7"/>
      <c r="D140" s="98"/>
      <c r="E140" s="98"/>
      <c r="F140" s="98"/>
      <c r="G140" s="98"/>
      <c r="H140" s="98"/>
    </row>
    <row r="141" spans="2:8" ht="54" customHeight="1" x14ac:dyDescent="0.7">
      <c r="B141" s="21">
        <f ca="1">YEAR(DATE(Calendrier10ans,OptionCalendrier10mois+1,1))</f>
        <v>2026</v>
      </c>
      <c r="C141" s="95" t="str">
        <f ca="1">TEXT(DATE(Calendrier10ans,OptionCalendrier10mois+1,1),"mmmm")</f>
        <v>juin</v>
      </c>
      <c r="D141" s="95"/>
      <c r="E141" s="95"/>
      <c r="F141" s="6"/>
      <c r="G141" s="38"/>
      <c r="H141" s="37"/>
    </row>
    <row r="142" spans="2:8" ht="14.25" customHeight="1" x14ac:dyDescent="0.3">
      <c r="B142" s="20" t="str">
        <f t="shared" ref="B142:H142" ca="1" si="10">UPPER(TEXT(B143,"jjjj"))</f>
        <v>LUNDI</v>
      </c>
      <c r="C142" s="20" t="str">
        <f t="shared" ca="1" si="10"/>
        <v>MARDI</v>
      </c>
      <c r="D142" s="79" t="str">
        <f t="shared" ca="1" si="10"/>
        <v>MERCREDI</v>
      </c>
      <c r="E142" s="20" t="str">
        <f t="shared" ca="1" si="10"/>
        <v>JEUDI</v>
      </c>
      <c r="F142" s="20" t="str">
        <f t="shared" ca="1" si="10"/>
        <v>VENDREDI</v>
      </c>
      <c r="G142" s="79" t="str">
        <f t="shared" ca="1" si="10"/>
        <v>SAMEDI</v>
      </c>
      <c r="H142" s="79" t="str">
        <f t="shared" ca="1" si="10"/>
        <v>DIMANCHE</v>
      </c>
    </row>
    <row r="143" spans="2:8" ht="16.5" customHeight="1" x14ac:dyDescent="0.3">
      <c r="B143" s="10">
        <f t="array" aca="1" ref="B143:H143" ca="1">Jours+1+DATE(Calendrier11ans,OptionCalendrier11mois,1)-WEEKDAY(DATE(Calendrier11ans,OptionCalendrier11mois,1),OptionJoursemaine)</f>
        <v>46174</v>
      </c>
      <c r="C143" s="10">
        <f ca="1"/>
        <v>46175</v>
      </c>
      <c r="D143" s="10">
        <f ca="1"/>
        <v>46176</v>
      </c>
      <c r="E143" s="10">
        <f ca="1"/>
        <v>46177</v>
      </c>
      <c r="F143" s="10">
        <f ca="1"/>
        <v>46178</v>
      </c>
      <c r="G143" s="31">
        <f ca="1"/>
        <v>46179</v>
      </c>
      <c r="H143" s="32">
        <f ca="1"/>
        <v>46180</v>
      </c>
    </row>
    <row r="144" spans="2:8" ht="56.25" customHeight="1" x14ac:dyDescent="0.3">
      <c r="B144" s="7"/>
      <c r="C144" s="7"/>
      <c r="D144" s="7"/>
      <c r="E144" s="7"/>
      <c r="F144" s="7"/>
      <c r="G144" s="33"/>
      <c r="H144" s="34"/>
    </row>
    <row r="145" spans="2:27" ht="16.5" customHeight="1" x14ac:dyDescent="0.3">
      <c r="B145" s="8">
        <f t="array" aca="1" ref="B145:H145" ca="1">Jours+8+DATE(Calendrier11ans,OptionCalendrier11mois,1)-WEEKDAY(DATE(Calendrier11ans,OptionCalendrier11mois,1),OptionJoursemaine)</f>
        <v>46181</v>
      </c>
      <c r="C145" s="8">
        <f ca="1"/>
        <v>46182</v>
      </c>
      <c r="D145" s="8">
        <f ca="1"/>
        <v>46183</v>
      </c>
      <c r="E145" s="8">
        <f ca="1"/>
        <v>46184</v>
      </c>
      <c r="F145" s="8">
        <f ca="1"/>
        <v>46185</v>
      </c>
      <c r="G145" s="35">
        <f ca="1"/>
        <v>46186</v>
      </c>
      <c r="H145" s="36">
        <f ca="1"/>
        <v>46187</v>
      </c>
    </row>
    <row r="146" spans="2:27" ht="56.25" customHeight="1" x14ac:dyDescent="0.3">
      <c r="B146" s="7"/>
      <c r="C146" s="7"/>
      <c r="D146" s="7"/>
      <c r="E146" s="7"/>
      <c r="F146" s="7"/>
      <c r="G146" s="33"/>
      <c r="H146" s="34"/>
    </row>
    <row r="147" spans="2:27" ht="16.5" customHeight="1" x14ac:dyDescent="0.3">
      <c r="B147" s="8">
        <f t="array" aca="1" ref="B147:H147" ca="1">Jours+15+DATE(Calendrier11ans,OptionCalendrier11mois,1)-WEEKDAY(DATE(Calendrier11ans,OptionCalendrier11mois,1),OptionJoursemaine)</f>
        <v>46188</v>
      </c>
      <c r="C147" s="8">
        <f ca="1"/>
        <v>46189</v>
      </c>
      <c r="D147" s="8">
        <f ca="1"/>
        <v>46190</v>
      </c>
      <c r="E147" s="8">
        <f ca="1"/>
        <v>46191</v>
      </c>
      <c r="F147" s="8">
        <f ca="1"/>
        <v>46192</v>
      </c>
      <c r="G147" s="35">
        <f ca="1"/>
        <v>46193</v>
      </c>
      <c r="H147" s="36">
        <f ca="1"/>
        <v>46194</v>
      </c>
    </row>
    <row r="148" spans="2:27" ht="56.25" customHeight="1" x14ac:dyDescent="0.3">
      <c r="B148" s="7"/>
      <c r="C148" s="7"/>
      <c r="D148" s="7"/>
      <c r="E148" s="7"/>
      <c r="F148" s="7"/>
      <c r="G148" s="33"/>
      <c r="H148" s="34"/>
    </row>
    <row r="149" spans="2:27" ht="16.5" customHeight="1" x14ac:dyDescent="0.3">
      <c r="B149" s="8">
        <f t="array" aca="1" ref="B149:H149" ca="1">Jours+22+DATE(Calendrier11ans,OptionCalendrier11mois,1)-WEEKDAY(DATE(Calendrier11ans,OptionCalendrier11mois,1),OptionJoursemaine)</f>
        <v>46195</v>
      </c>
      <c r="C149" s="8">
        <f ca="1"/>
        <v>46196</v>
      </c>
      <c r="D149" s="8">
        <f ca="1"/>
        <v>46197</v>
      </c>
      <c r="E149" s="8">
        <f ca="1"/>
        <v>46198</v>
      </c>
      <c r="F149" s="8">
        <f ca="1"/>
        <v>46199</v>
      </c>
      <c r="G149" s="35">
        <f ca="1"/>
        <v>46200</v>
      </c>
      <c r="H149" s="36">
        <f ca="1"/>
        <v>46201</v>
      </c>
    </row>
    <row r="150" spans="2:27" ht="56.25" customHeight="1" x14ac:dyDescent="0.3">
      <c r="B150" s="7"/>
      <c r="C150" s="7"/>
      <c r="D150" s="7"/>
      <c r="E150" s="7"/>
      <c r="F150" s="7"/>
      <c r="G150" s="33"/>
      <c r="H150" s="34"/>
    </row>
    <row r="151" spans="2:27" ht="16.5" customHeight="1" x14ac:dyDescent="0.3">
      <c r="B151" s="8">
        <f t="array" aca="1" ref="B151:H151" ca="1">Jours+29+DATE(Calendrier11ans,OptionCalendrier11mois,1)-WEEKDAY(DATE(Calendrier11ans,OptionCalendrier11mois,1),OptionJoursemaine)</f>
        <v>46202</v>
      </c>
      <c r="C151" s="8">
        <f ca="1"/>
        <v>46203</v>
      </c>
      <c r="D151" s="8">
        <f ca="1"/>
        <v>46204</v>
      </c>
      <c r="E151" s="8">
        <f ca="1"/>
        <v>46205</v>
      </c>
      <c r="F151" s="8">
        <f ca="1"/>
        <v>46206</v>
      </c>
      <c r="G151" s="35">
        <f ca="1"/>
        <v>46207</v>
      </c>
      <c r="H151" s="36">
        <f ca="1"/>
        <v>46208</v>
      </c>
    </row>
    <row r="152" spans="2:27" ht="57" customHeight="1" x14ac:dyDescent="0.3">
      <c r="B152" s="7"/>
      <c r="C152" s="7"/>
      <c r="D152" s="7"/>
      <c r="E152" s="7"/>
      <c r="F152" s="7"/>
      <c r="G152" s="33"/>
      <c r="H152" s="39"/>
    </row>
    <row r="153" spans="2:27" ht="16.5" customHeight="1" x14ac:dyDescent="0.3">
      <c r="B153" s="8">
        <f t="array" aca="1" ref="B153:C153" ca="1">Jours+36+DATE(Calendrier11ans,OptionCalendrier11mois,1)-WEEKDAY(DATE(Calendrier11ans,OptionCalendrier11mois,1),OptionJoursemaine)</f>
        <v>46209</v>
      </c>
      <c r="C153" s="8">
        <f ca="1"/>
        <v>46210</v>
      </c>
      <c r="D153" s="96" t="s">
        <v>1</v>
      </c>
      <c r="E153" s="97"/>
      <c r="F153" s="97"/>
      <c r="G153" s="97"/>
      <c r="H153" s="97"/>
    </row>
    <row r="154" spans="2:27" ht="63.75" customHeight="1" x14ac:dyDescent="0.3">
      <c r="B154" s="7"/>
      <c r="C154" s="7"/>
      <c r="D154" s="98"/>
      <c r="E154" s="98"/>
      <c r="F154" s="98"/>
      <c r="G154" s="98"/>
      <c r="H154" s="98"/>
    </row>
    <row r="155" spans="2:27" ht="54" customHeight="1" x14ac:dyDescent="0.7">
      <c r="B155" s="21">
        <f ca="1">YEAR(DATE(Calendrier11ans,OptionCalendrier11mois+1,1))</f>
        <v>2026</v>
      </c>
      <c r="C155" s="95" t="str">
        <f ca="1">TEXT(DATE(Calendrier11ans,OptionCalendrier11mois+1,1),"mmmm")</f>
        <v>juillet</v>
      </c>
      <c r="D155" s="95"/>
      <c r="E155" s="95"/>
      <c r="F155" s="6"/>
      <c r="G155" s="38"/>
      <c r="H155" s="37"/>
    </row>
    <row r="156" spans="2:27" ht="14.25" customHeight="1" x14ac:dyDescent="0.3">
      <c r="B156" s="20" t="str">
        <f t="shared" ref="B156:H156" ca="1" si="11">UPPER(TEXT(B157,"jjjj"))</f>
        <v>LUNDI</v>
      </c>
      <c r="C156" s="20" t="str">
        <f t="shared" ca="1" si="11"/>
        <v>MARDI</v>
      </c>
      <c r="D156" s="79" t="str">
        <f t="shared" ca="1" si="11"/>
        <v>MERCREDI</v>
      </c>
      <c r="E156" s="20" t="str">
        <f t="shared" ca="1" si="11"/>
        <v>JEUDI</v>
      </c>
      <c r="F156" s="20" t="str">
        <f t="shared" ca="1" si="11"/>
        <v>VENDREDI</v>
      </c>
      <c r="G156" s="79" t="str">
        <f t="shared" ca="1" si="11"/>
        <v>SAMEDI</v>
      </c>
      <c r="H156" s="79" t="str">
        <f t="shared" ca="1" si="11"/>
        <v>DIMANCHE</v>
      </c>
    </row>
    <row r="157" spans="2:27" ht="16.5" customHeight="1" x14ac:dyDescent="0.3">
      <c r="B157" s="10">
        <f t="array" aca="1" ref="B157:H157" ca="1">Jours+1+DATE(Calendrier12ans,OptionCalendrier12mois,1)-WEEKDAY(DATE(Calendrier12ans,OptionCalendrier12mois,1),OptionJoursemaine)</f>
        <v>46202</v>
      </c>
      <c r="C157" s="10">
        <f ca="1"/>
        <v>46203</v>
      </c>
      <c r="D157" s="10">
        <f ca="1"/>
        <v>46204</v>
      </c>
      <c r="E157" s="10">
        <f ca="1"/>
        <v>46205</v>
      </c>
      <c r="F157" s="10">
        <f ca="1"/>
        <v>46206</v>
      </c>
      <c r="G157" s="31">
        <f ca="1"/>
        <v>46207</v>
      </c>
      <c r="H157" s="32">
        <f ca="1"/>
        <v>46208</v>
      </c>
      <c r="AA157" s="20"/>
    </row>
    <row r="158" spans="2:27" ht="56.25" customHeight="1" x14ac:dyDescent="0.3">
      <c r="B158" s="7"/>
      <c r="C158" s="7"/>
      <c r="D158" s="7"/>
      <c r="E158" s="7"/>
      <c r="F158" s="7"/>
      <c r="G158" s="33"/>
      <c r="H158" s="34"/>
    </row>
    <row r="159" spans="2:27" ht="16.5" customHeight="1" x14ac:dyDescent="0.3">
      <c r="B159" s="27">
        <f t="array" aca="1" ref="B159:H159" ca="1">Jours+8+DATE(Calendrier12ans,OptionCalendrier12mois,1)-WEEKDAY(DATE(Calendrier12ans,OptionCalendrier12mois,1),OptionJoursemaine)</f>
        <v>46209</v>
      </c>
      <c r="C159" s="27">
        <f ca="1"/>
        <v>46210</v>
      </c>
      <c r="D159" s="27">
        <f ca="1"/>
        <v>46211</v>
      </c>
      <c r="E159" s="27">
        <f ca="1"/>
        <v>46212</v>
      </c>
      <c r="F159" s="27">
        <f ca="1"/>
        <v>46213</v>
      </c>
      <c r="G159" s="50">
        <f ca="1"/>
        <v>46214</v>
      </c>
      <c r="H159" s="51">
        <f ca="1"/>
        <v>46215</v>
      </c>
    </row>
    <row r="160" spans="2:27" ht="56.25" customHeight="1" x14ac:dyDescent="0.3">
      <c r="B160" s="28"/>
      <c r="C160" s="28"/>
      <c r="D160" s="28"/>
      <c r="E160" s="28"/>
      <c r="F160" s="28"/>
      <c r="G160" s="52"/>
      <c r="H160" s="53"/>
    </row>
    <row r="161" spans="2:8" ht="16.5" customHeight="1" x14ac:dyDescent="0.3">
      <c r="B161" s="27">
        <f t="array" aca="1" ref="B161:H161" ca="1">Jours+15+DATE(Calendrier12ans,OptionCalendrier12mois,1)-WEEKDAY(DATE(Calendrier12ans,OptionCalendrier12mois,1),OptionJoursemaine)</f>
        <v>46216</v>
      </c>
      <c r="C161" s="27">
        <f ca="1"/>
        <v>46217</v>
      </c>
      <c r="D161" s="27">
        <f ca="1"/>
        <v>46218</v>
      </c>
      <c r="E161" s="27">
        <f ca="1"/>
        <v>46219</v>
      </c>
      <c r="F161" s="27">
        <f ca="1"/>
        <v>46220</v>
      </c>
      <c r="G161" s="50">
        <f ca="1"/>
        <v>46221</v>
      </c>
      <c r="H161" s="51">
        <f ca="1"/>
        <v>46222</v>
      </c>
    </row>
    <row r="162" spans="2:8" ht="56.25" customHeight="1" x14ac:dyDescent="0.3">
      <c r="B162" s="28"/>
      <c r="C162" s="28"/>
      <c r="D162" s="28"/>
      <c r="E162" s="28"/>
      <c r="F162" s="28"/>
      <c r="G162" s="52"/>
      <c r="H162" s="53"/>
    </row>
    <row r="163" spans="2:8" ht="16.5" customHeight="1" x14ac:dyDescent="0.3">
      <c r="B163" s="27">
        <f t="array" aca="1" ref="B163:H163" ca="1">Jours+22+DATE(Calendrier12ans,OptionCalendrier12mois,1)-WEEKDAY(DATE(Calendrier12ans,OptionCalendrier12mois,1),OptionJoursemaine)</f>
        <v>46223</v>
      </c>
      <c r="C163" s="27">
        <f ca="1"/>
        <v>46224</v>
      </c>
      <c r="D163" s="27">
        <f ca="1"/>
        <v>46225</v>
      </c>
      <c r="E163" s="27">
        <f ca="1"/>
        <v>46226</v>
      </c>
      <c r="F163" s="27">
        <f ca="1"/>
        <v>46227</v>
      </c>
      <c r="G163" s="50">
        <f ca="1"/>
        <v>46228</v>
      </c>
      <c r="H163" s="51">
        <f ca="1"/>
        <v>46229</v>
      </c>
    </row>
    <row r="164" spans="2:8" ht="56.25" customHeight="1" x14ac:dyDescent="0.3">
      <c r="B164" s="28"/>
      <c r="C164" s="28"/>
      <c r="D164" s="28"/>
      <c r="E164" s="28"/>
      <c r="F164" s="28"/>
      <c r="G164" s="52"/>
      <c r="H164" s="53"/>
    </row>
    <row r="165" spans="2:8" ht="16.5" customHeight="1" x14ac:dyDescent="0.3">
      <c r="B165" s="27">
        <f t="array" aca="1" ref="B165:H165" ca="1">Jours+29+DATE(Calendrier12ans,OptionCalendrier12mois,1)-WEEKDAY(DATE(Calendrier12ans,OptionCalendrier12mois,1),OptionJoursemaine)</f>
        <v>46230</v>
      </c>
      <c r="C165" s="27">
        <f ca="1"/>
        <v>46231</v>
      </c>
      <c r="D165" s="27">
        <f ca="1"/>
        <v>46232</v>
      </c>
      <c r="E165" s="27">
        <f ca="1"/>
        <v>46233</v>
      </c>
      <c r="F165" s="27">
        <f ca="1"/>
        <v>46234</v>
      </c>
      <c r="G165" s="50">
        <f ca="1"/>
        <v>46235</v>
      </c>
      <c r="H165" s="51">
        <f ca="1"/>
        <v>46236</v>
      </c>
    </row>
    <row r="166" spans="2:8" ht="57" customHeight="1" x14ac:dyDescent="0.3">
      <c r="B166" s="28"/>
      <c r="C166" s="28"/>
      <c r="D166" s="28"/>
      <c r="E166" s="28"/>
      <c r="F166" s="28"/>
      <c r="G166" s="52"/>
      <c r="H166" s="54"/>
    </row>
    <row r="167" spans="2:8" ht="16.5" customHeight="1" x14ac:dyDescent="0.3">
      <c r="B167" s="27">
        <f t="array" aca="1" ref="B167:C167" ca="1">Jours+36+DATE(Calendrier12ans,OptionCalendrier12mois,1)-WEEKDAY(DATE(Calendrier12ans,OptionCalendrier12mois,1),OptionJoursemaine)</f>
        <v>46237</v>
      </c>
      <c r="C167" s="27">
        <f ca="1"/>
        <v>46238</v>
      </c>
      <c r="D167" s="96" t="s">
        <v>1</v>
      </c>
      <c r="E167" s="97"/>
      <c r="F167" s="97"/>
      <c r="G167" s="97"/>
      <c r="H167" s="97"/>
    </row>
    <row r="168" spans="2:8" ht="63.75" customHeight="1" x14ac:dyDescent="0.3">
      <c r="B168" s="28"/>
      <c r="C168" s="28"/>
      <c r="D168" s="98"/>
      <c r="E168" s="98"/>
      <c r="F168" s="98"/>
      <c r="G168" s="98"/>
      <c r="H168" s="98"/>
    </row>
  </sheetData>
  <mergeCells count="36">
    <mergeCell ref="D56:H56"/>
    <mergeCell ref="C1:E1"/>
    <mergeCell ref="D13:H13"/>
    <mergeCell ref="D14:H14"/>
    <mergeCell ref="C15:E15"/>
    <mergeCell ref="D27:H27"/>
    <mergeCell ref="D28:H28"/>
    <mergeCell ref="C29:E29"/>
    <mergeCell ref="D41:H41"/>
    <mergeCell ref="D42:H42"/>
    <mergeCell ref="C43:E43"/>
    <mergeCell ref="D55:H55"/>
    <mergeCell ref="D112:H112"/>
    <mergeCell ref="C57:E57"/>
    <mergeCell ref="D69:H69"/>
    <mergeCell ref="D70:H70"/>
    <mergeCell ref="C71:E71"/>
    <mergeCell ref="D83:H83"/>
    <mergeCell ref="D84:H84"/>
    <mergeCell ref="C85:E85"/>
    <mergeCell ref="D97:H97"/>
    <mergeCell ref="D98:H98"/>
    <mergeCell ref="C99:E99"/>
    <mergeCell ref="D111:H111"/>
    <mergeCell ref="D168:H168"/>
    <mergeCell ref="C113:E113"/>
    <mergeCell ref="D125:H125"/>
    <mergeCell ref="D126:H126"/>
    <mergeCell ref="C127:E127"/>
    <mergeCell ref="D139:H139"/>
    <mergeCell ref="D140:H140"/>
    <mergeCell ref="C141:E141"/>
    <mergeCell ref="D153:H153"/>
    <mergeCell ref="D154:H154"/>
    <mergeCell ref="C155:E155"/>
    <mergeCell ref="D167:H167"/>
  </mergeCells>
  <conditionalFormatting sqref="B3:H3 B5:H5 B7:H7 B9:H9 B11:H11 B13:C13">
    <cfRule type="expression" dxfId="25" priority="13">
      <formula>MONTH(B3)&lt;&gt;OptionCalendrier1mois</formula>
    </cfRule>
  </conditionalFormatting>
  <conditionalFormatting sqref="B17:H17 B19:H19 B21:H21 B23:H23 B25:H25 B27:C27">
    <cfRule type="expression" dxfId="24" priority="12">
      <formula>MONTH(B17)&lt;&gt;OptionCalendrier2mois</formula>
    </cfRule>
  </conditionalFormatting>
  <conditionalFormatting sqref="B31:H31 B33:H33 B35:H35 B37:H37 B39:H39 B41:C41">
    <cfRule type="expression" dxfId="23" priority="11">
      <formula>MONTH(B31)&lt;&gt;OptionCalendrier3mois</formula>
    </cfRule>
  </conditionalFormatting>
  <conditionalFormatting sqref="B45:H45 B47:H47 B49:H49 B51:H51 B53:H53 B55:C55">
    <cfRule type="expression" dxfId="22" priority="10">
      <formula>MONTH(B45)&lt;&gt;OptionCalendrier4mois</formula>
    </cfRule>
  </conditionalFormatting>
  <conditionalFormatting sqref="B59:H59 B61:H61 B63:H63 B65:H65 B67:H67 B69:C69">
    <cfRule type="expression" dxfId="21" priority="9">
      <formula>MONTH(B59)&lt;&gt;OptionCalendrier5mois</formula>
    </cfRule>
  </conditionalFormatting>
  <conditionalFormatting sqref="B73:H73 B75:H75 B77:H77 B79:H79 B81:H81 B83:C83">
    <cfRule type="expression" dxfId="20" priority="8">
      <formula>MONTH(B73)&lt;&gt;OptionCalendrier6mois</formula>
    </cfRule>
  </conditionalFormatting>
  <conditionalFormatting sqref="B87:H87 B89:H89 B91:H91 B93:H93 B95:H95 B97:C97">
    <cfRule type="expression" dxfId="19" priority="7">
      <formula>MONTH(B87)&lt;&gt;OptionCalendrier7mois</formula>
    </cfRule>
  </conditionalFormatting>
  <conditionalFormatting sqref="B101:H101 B103:H103 B105:H105 B107:H107 B109:H109 B111:C111">
    <cfRule type="expression" dxfId="18" priority="6">
      <formula>MONTH(B101)&lt;&gt;OptionCalendrier8mois</formula>
    </cfRule>
  </conditionalFormatting>
  <conditionalFormatting sqref="B115:H115 B117:H117 B119:H119 B121:H121 B123:H123 B125:C125">
    <cfRule type="expression" dxfId="17" priority="5">
      <formula>MONTH(B115)&lt;&gt;OptionCalendrier9mois</formula>
    </cfRule>
  </conditionalFormatting>
  <conditionalFormatting sqref="B129:H129 B131:H131 B133:H133 B135:H135 B137:H137 B139:C139">
    <cfRule type="expression" dxfId="16" priority="4">
      <formula>MONTH(B129)&lt;&gt;OptionCalendrier10mois</formula>
    </cfRule>
  </conditionalFormatting>
  <conditionalFormatting sqref="B143:H143 B145:H145 B147:H147 B149:H149 B151:H151 B153:C153">
    <cfRule type="expression" dxfId="15" priority="3">
      <formula>MONTH(B143)&lt;&gt;OptionCalendrier11mois</formula>
    </cfRule>
  </conditionalFormatting>
  <conditionalFormatting sqref="B157:H157 B159:H159 B161:H161 B163:H163 B165:H165 B167:C167">
    <cfRule type="expression" dxfId="14" priority="2">
      <formula>MONTH(B157)&lt;&gt;OptionCalendrier12mois</formula>
    </cfRule>
  </conditionalFormatting>
  <conditionalFormatting sqref="G36:H36">
    <cfRule type="expression" dxfId="13" priority="1">
      <formula>MONTH(G36)&lt;&gt;OptionCalendrier3mois</formula>
    </cfRule>
  </conditionalFormatting>
  <dataValidations count="14">
    <dataValidation allowBlank="1" showInputMessage="1" prompt="Date" sqref="B3" xr:uid="{4C833A09-3285-4949-8162-0B2D9AE67CA1}"/>
    <dataValidation allowBlank="1" showInputMessage="1" showErrorMessage="1" prompt="Jour de la semaine déterminé automatiquement. Pour modifier les jours de la semaine, sélectionnez un autre jour de début de semaine dans la cellule B2." sqref="C16:H16 B30:H30 B44:H44 B58:H58 B72:H72 B86:H86 B100:H100 B114:H114 B128:H128 B142:H142 B156:H156" xr:uid="{0BE096E9-74CC-4580-AC66-E70412DED26D}"/>
    <dataValidation allowBlank="1" showInputMessage="1" showErrorMessage="1" prompt="Le mois civil est automatiquement mis à jour en fonction du mois sélectionné dans la cellule C1" sqref="C141:E141 C29:E29 C43:E43 C57:E57 C71:E71 C85:E85 C99:E99 C113:E113 C127:E127 C155:E155" xr:uid="{86CEBB51-3CF0-4190-A9FC-F9255949B3C0}"/>
    <dataValidation allowBlank="1" showInputMessage="1" showErrorMessage="1" prompt="L’année civile est automatiquement mise à jour en fonction de l’année sélectionnée dans la cellule B1" sqref="B29 B43 B57 B71 B85 B99 B113 B127 B141 B155" xr:uid="{12349DC2-00E8-4D6D-92C2-D3E0BF367D7B}"/>
    <dataValidation allowBlank="1" showInputMessage="1" prompt="Entrez les notes mensuelles dans cette cellule." sqref="D14:H14" xr:uid="{3431F1F4-458E-4B75-AEC4-3C7189485183}"/>
    <dataValidation allowBlank="1" showInputMessage="1" prompt="Entrez les notes mensuelles dans la cellule ci-dessous." sqref="D13:H13" xr:uid="{C464F4B3-5D75-4B7B-9C9E-F0F7F37FEABF}"/>
    <dataValidation allowBlank="1" showInputMessage="1" prompt="Le mois civil est automatiquement mis à jour en fonction du mois sélectionné dans la cellule C1" sqref="C15:E15" xr:uid="{9647FDE4-8A51-45A3-89C7-8C6D28224739}"/>
    <dataValidation allowBlank="1" showInputMessage="1" prompt="L’année civile est automatiquement mise à jour en fonction de l’année sélectionnée dans la cellule B1" sqref="B15" xr:uid="{24C4122E-69FC-4710-8380-3FF0952D7038}"/>
    <dataValidation allowBlank="1" showInputMessage="1" prompt="Ajoutez des notes quotidiennes ici." sqref="B4" xr:uid="{5D4911F4-2F5C-4F0B-BA6A-52EF4DBB9AB3}"/>
    <dataValidation allowBlank="1" showInputMessage="1" prompt="Jour de la semaine déterminé automatiquement. Pour modifier les jours de la semaine, sélectionnez un autre jour de début de semaine dans la cellule B2." sqref="C2:H2 B16" xr:uid="{3A2A5D93-2B23-4F4B-A058-5A2F007EF277}"/>
    <dataValidation allowBlank="1" showInputMessage="1" showErrorMessage="1" prompt="Entrez l’année dans cette cellule." sqref="B1" xr:uid="{BACDC400-B89A-42E0-A7DA-2452AA185D8B}"/>
    <dataValidation allowBlank="1" showInputMessage="1" prompt="Ce classeur est un calendrier de 12 mois. Entrez l’année de début dans la cellule B1, puis sélectionnez le mois de début dans la cellule C1. Le calendrier sera automatiquement mis à jour pour les mois suivants." sqref="A1" xr:uid="{101A43F7-FC94-4BF9-A52B-23D19965601B}"/>
    <dataValidation type="list" errorStyle="warning" allowBlank="1" showInputMessage="1" showErrorMessage="1" error="Sélectionnez le premier mois du calendrier dans la liste. Sélectionnez ANNULER, appuyez sur ALT+FLÈCHE BAS pour accéder aux options, puis sur FLÈCHE BAS et ENTRÉE pour opérer une sélection." prompt="Sélectionnez le premier mois du calendrier dans cette cellule. Appuyez sur ALT+FLÈCHE BAS pour ouvrir la liste déroulante, puis sur ENTRÉE pour opérer une sélection" sqref="C1:E1" xr:uid="{0BE2AE18-E74B-447E-8B57-B6C9EB0D8775}">
      <formula1>"janvier,février,mars,avril,mai,juin,juillet,août,septembre,octobre,novembre,décembre"</formula1>
    </dataValidation>
    <dataValidation type="list" errorStyle="warning" allowBlank="1" showInputMessage="1" showErrorMessage="1" error="Sélectionnez le premier jour de la semaine dans la liste. Sélectionnez ANNULER, appuyez sur ALT+FLÈCHE BAS pour accéder aux options, puis sur FLÈCHE BAS et ENTRÉE pour opérer une sélection" prompt="Sélectionnez le premier jour de la semaine dans cette cellule. Appuyez sur ALT+FLÈCHE BAS pour ouvrir la liste déroulante, puis sur ENTRÉE pour opérer une sélection. Le calendrier se met à jour automatiquement." sqref="B2" xr:uid="{E0625DE6-7734-49B8-8022-AAC1123F0CB7}">
      <formula1>"DIMANCHE,LUNDI,MARDI,MERCREDI,JEUDI,VENDREDI,SAMEDI"</formula1>
    </dataValidation>
  </dataValidations>
  <printOptions horizontalCentered="1" verticalCentered="1"/>
  <pageMargins left="0.23622047244094491" right="0.23622047244094491" top="0.43307086614173229" bottom="0.43307086614173229" header="0.51181102362204722" footer="0.51181102362204722"/>
  <pageSetup paperSize="9" scale="74" orientation="portrait" r:id="rId1"/>
  <headerFooter alignWithMargins="0"/>
  <rowBreaks count="11" manualBreakCount="11">
    <brk id="14" min="1" max="8" man="1"/>
    <brk id="28" min="1" max="7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AA168"/>
  <sheetViews>
    <sheetView showGridLines="0" tabSelected="1" topLeftCell="A100" zoomScale="71" zoomScaleNormal="71" workbookViewId="0">
      <selection activeCell="D98" sqref="A71:H98"/>
    </sheetView>
  </sheetViews>
  <sheetFormatPr baseColWidth="10" defaultColWidth="8.75" defaultRowHeight="16.5" x14ac:dyDescent="0.3"/>
  <cols>
    <col min="1" max="1" width="2" customWidth="1"/>
    <col min="2" max="2" width="18.25" customWidth="1"/>
    <col min="3" max="6" width="17.625" customWidth="1"/>
    <col min="7" max="8" width="17.625" style="5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f ca="1">YEAR(TODAY())</f>
        <v>2025</v>
      </c>
      <c r="C1" s="103" t="s">
        <v>2</v>
      </c>
      <c r="D1" s="103"/>
      <c r="E1" s="103"/>
      <c r="F1" s="2"/>
      <c r="G1" s="37"/>
      <c r="H1" s="37"/>
    </row>
    <row r="2" spans="1:8" ht="14.25" customHeight="1" x14ac:dyDescent="0.3">
      <c r="A2" s="3"/>
      <c r="B2" s="4" t="s">
        <v>0</v>
      </c>
      <c r="C2" s="5" t="str">
        <f t="shared" ref="C2:H2" ca="1" si="0">UPPER(TEXT(C3,"jjjj"))</f>
        <v>MARDI</v>
      </c>
      <c r="D2" s="4" t="str">
        <f t="shared" ca="1" si="0"/>
        <v>MERCREDI</v>
      </c>
      <c r="E2" s="5" t="str">
        <f t="shared" ca="1" si="0"/>
        <v>JEUDI</v>
      </c>
      <c r="F2" s="4" t="str">
        <f t="shared" ca="1" si="0"/>
        <v>VENDREDI</v>
      </c>
      <c r="G2" s="4" t="str">
        <f t="shared" ca="1" si="0"/>
        <v>SAMEDI</v>
      </c>
      <c r="H2" s="4" t="str">
        <f t="shared" ca="1" si="0"/>
        <v>DIMANCHE</v>
      </c>
    </row>
    <row r="3" spans="1:8" ht="16.5" customHeight="1" x14ac:dyDescent="0.3">
      <c r="B3" s="58">
        <f t="array" aca="1" ref="B3:H3" ca="1">Jours+1+DATE(Calendrier1an,OptionCalendrier1mois,1)-WEEKDAY(DATE(Calendrier1an,OptionCalendrier1mois,1),OptionJoursemaine)</f>
        <v>45866</v>
      </c>
      <c r="C3" s="58">
        <f ca="1"/>
        <v>45867</v>
      </c>
      <c r="D3" s="58">
        <f ca="1"/>
        <v>45868</v>
      </c>
      <c r="E3" s="58">
        <f ca="1"/>
        <v>45869</v>
      </c>
      <c r="F3" s="58">
        <f ca="1"/>
        <v>45870</v>
      </c>
      <c r="G3" s="60">
        <f ca="1"/>
        <v>45871</v>
      </c>
      <c r="H3" s="61">
        <f ca="1"/>
        <v>45872</v>
      </c>
    </row>
    <row r="4" spans="1:8" ht="56.25" customHeight="1" x14ac:dyDescent="0.3">
      <c r="B4" s="59"/>
      <c r="C4" s="59"/>
      <c r="D4" s="59"/>
      <c r="E4" s="59"/>
      <c r="F4" s="59"/>
      <c r="G4" s="62"/>
      <c r="H4" s="63"/>
    </row>
    <row r="5" spans="1:8" ht="16.5" customHeight="1" x14ac:dyDescent="0.3">
      <c r="B5" s="58">
        <f t="array" aca="1" ref="B5:H5" ca="1">Jours+8+DATE(Calendrier1an,OptionCalendrier1mois,1)-WEEKDAY(DATE(Calendrier1an,OptionCalendrier1mois,1),OptionJoursemaine)</f>
        <v>45873</v>
      </c>
      <c r="C5" s="58">
        <f ca="1"/>
        <v>45874</v>
      </c>
      <c r="D5" s="58">
        <f ca="1"/>
        <v>45875</v>
      </c>
      <c r="E5" s="58">
        <f ca="1"/>
        <v>45876</v>
      </c>
      <c r="F5" s="58">
        <f ca="1"/>
        <v>45877</v>
      </c>
      <c r="G5" s="60">
        <f ca="1"/>
        <v>45878</v>
      </c>
      <c r="H5" s="61">
        <f ca="1"/>
        <v>45879</v>
      </c>
    </row>
    <row r="6" spans="1:8" ht="56.25" customHeight="1" x14ac:dyDescent="0.3">
      <c r="B6" s="59"/>
      <c r="C6" s="59"/>
      <c r="D6" s="59"/>
      <c r="E6" s="59"/>
      <c r="F6" s="59"/>
      <c r="G6" s="62"/>
      <c r="H6" s="64"/>
    </row>
    <row r="7" spans="1:8" ht="16.5" customHeight="1" x14ac:dyDescent="0.3">
      <c r="B7" s="58">
        <f t="array" aca="1" ref="B7:H7" ca="1">Jours+15+DATE(Calendrier1an,OptionCalendrier1mois,1)-WEEKDAY(DATE(Calendrier1an,OptionCalendrier1mois,1),OptionJoursemaine)</f>
        <v>45880</v>
      </c>
      <c r="C7" s="58">
        <f ca="1"/>
        <v>45881</v>
      </c>
      <c r="D7" s="58">
        <f ca="1"/>
        <v>45882</v>
      </c>
      <c r="E7" s="58">
        <f ca="1"/>
        <v>45883</v>
      </c>
      <c r="F7" s="58">
        <f ca="1"/>
        <v>45884</v>
      </c>
      <c r="G7" s="60">
        <f ca="1"/>
        <v>45885</v>
      </c>
      <c r="H7" s="61">
        <f ca="1"/>
        <v>45886</v>
      </c>
    </row>
    <row r="8" spans="1:8" ht="56.25" customHeight="1" x14ac:dyDescent="0.3">
      <c r="B8" s="59"/>
      <c r="C8" s="59"/>
      <c r="D8" s="59"/>
      <c r="E8" s="59"/>
      <c r="F8" s="59"/>
      <c r="G8" s="62"/>
      <c r="H8" s="63"/>
    </row>
    <row r="9" spans="1:8" ht="16.5" customHeight="1" x14ac:dyDescent="0.3">
      <c r="B9" s="58">
        <f t="array" aca="1" ref="B9:H9" ca="1">Jours+22+DATE(Calendrier1an,OptionCalendrier1mois,1)-WEEKDAY(DATE(Calendrier1an,OptionCalendrier1mois,1),OptionJoursemaine)</f>
        <v>45887</v>
      </c>
      <c r="C9" s="58">
        <f ca="1"/>
        <v>45888</v>
      </c>
      <c r="D9" s="58">
        <f ca="1"/>
        <v>45889</v>
      </c>
      <c r="E9" s="58">
        <f ca="1"/>
        <v>45890</v>
      </c>
      <c r="F9" s="58">
        <f ca="1"/>
        <v>45891</v>
      </c>
      <c r="G9" s="60">
        <f ca="1"/>
        <v>45892</v>
      </c>
      <c r="H9" s="61">
        <f ca="1"/>
        <v>45893</v>
      </c>
    </row>
    <row r="10" spans="1:8" ht="56.25" customHeight="1" x14ac:dyDescent="0.3">
      <c r="B10" s="59"/>
      <c r="C10" s="59"/>
      <c r="D10" s="59"/>
      <c r="E10" s="59"/>
      <c r="F10" s="59"/>
      <c r="G10" s="62"/>
      <c r="H10" s="63"/>
    </row>
    <row r="11" spans="1:8" ht="16.5" customHeight="1" x14ac:dyDescent="0.3">
      <c r="B11" s="58">
        <f t="array" aca="1" ref="B11:H11" ca="1">Jours+29+DATE(Calendrier1an,OptionCalendrier1mois,1)-WEEKDAY(DATE(Calendrier1an,OptionCalendrier1mois,1),OptionJoursemaine)</f>
        <v>45894</v>
      </c>
      <c r="C11" s="58">
        <f ca="1"/>
        <v>45895</v>
      </c>
      <c r="D11" s="58">
        <f ca="1"/>
        <v>45896</v>
      </c>
      <c r="E11" s="58">
        <f ca="1"/>
        <v>45897</v>
      </c>
      <c r="F11" s="67">
        <f ca="1"/>
        <v>45898</v>
      </c>
      <c r="G11" s="60">
        <f ca="1"/>
        <v>45899</v>
      </c>
      <c r="H11" s="61">
        <f ca="1"/>
        <v>45900</v>
      </c>
    </row>
    <row r="12" spans="1:8" ht="57" customHeight="1" x14ac:dyDescent="0.3">
      <c r="B12" s="59"/>
      <c r="C12" s="59"/>
      <c r="D12" s="59"/>
      <c r="E12" s="59"/>
      <c r="F12" s="68" t="s">
        <v>3</v>
      </c>
      <c r="G12" s="62"/>
      <c r="H12" s="63"/>
    </row>
    <row r="13" spans="1:8" ht="16.5" customHeight="1" x14ac:dyDescent="0.3">
      <c r="B13" s="8">
        <f t="array" aca="1" ref="B13:C13" ca="1">Jours+36+DATE(Calendrier1an,OptionCalendrier1mois,1)-WEEKDAY(DATE(Calendrier1an,OptionCalendrier1mois,1),OptionJoursemaine)</f>
        <v>45901</v>
      </c>
      <c r="C13" s="8">
        <f ca="1"/>
        <v>45902</v>
      </c>
      <c r="D13" s="104" t="s">
        <v>1</v>
      </c>
      <c r="E13" s="104"/>
      <c r="F13" s="104"/>
      <c r="G13" s="104"/>
      <c r="H13" s="104"/>
    </row>
    <row r="14" spans="1:8" ht="63.75" customHeight="1" x14ac:dyDescent="0.3">
      <c r="B14" s="7"/>
      <c r="C14" s="7"/>
      <c r="D14" s="98"/>
      <c r="E14" s="98"/>
      <c r="F14" s="98"/>
      <c r="G14" s="98"/>
      <c r="H14" s="98"/>
    </row>
    <row r="15" spans="1:8" ht="54" customHeight="1" x14ac:dyDescent="0.7">
      <c r="A15" s="2"/>
      <c r="B15" s="9">
        <f ca="1">YEAR(DATE(Calendrier1an,OptionCalendrier1mois+1,1))</f>
        <v>2025</v>
      </c>
      <c r="C15" s="102" t="str">
        <f ca="1">TEXT(DATE(Calendrier1an,OptionCalendrier1mois+1,1),"mmmm")</f>
        <v>septembre</v>
      </c>
      <c r="D15" s="102"/>
      <c r="E15" s="102"/>
      <c r="F15" s="6"/>
      <c r="G15" s="38"/>
      <c r="H15" s="37"/>
    </row>
    <row r="16" spans="1:8" ht="14.25" customHeight="1" x14ac:dyDescent="0.3">
      <c r="A16" s="3"/>
      <c r="B16" s="16" t="str">
        <f t="shared" ref="B16:H16" ca="1" si="1">UPPER(TEXT(B17,"jjjj"))</f>
        <v>LUNDI</v>
      </c>
      <c r="C16" s="16" t="str">
        <f t="shared" ca="1" si="1"/>
        <v>MARDI</v>
      </c>
      <c r="D16" s="17" t="str">
        <f t="shared" ca="1" si="1"/>
        <v>MERCREDI</v>
      </c>
      <c r="E16" s="16" t="str">
        <f t="shared" ca="1" si="1"/>
        <v>JEUDI</v>
      </c>
      <c r="F16" s="16" t="str">
        <f t="shared" ca="1" si="1"/>
        <v>VENDREDI</v>
      </c>
      <c r="G16" s="17" t="str">
        <f t="shared" ca="1" si="1"/>
        <v>SAMEDI</v>
      </c>
      <c r="H16" s="17" t="str">
        <f t="shared" ca="1" si="1"/>
        <v>DIMANCHE</v>
      </c>
    </row>
    <row r="17" spans="1:8" ht="16.5" customHeight="1" x14ac:dyDescent="0.3">
      <c r="B17" s="69">
        <f t="array" aca="1" ref="B17:H17" ca="1">Jours+1+DATE(Calendrier2ans,OptionCalendrier2mois,1)-WEEKDAY(DATE(Calendrier2ans,OptionCalendrier2mois,1),OptionJoursemaine)</f>
        <v>45901</v>
      </c>
      <c r="C17" s="10">
        <f ca="1"/>
        <v>45902</v>
      </c>
      <c r="D17" s="10">
        <f ca="1"/>
        <v>45903</v>
      </c>
      <c r="E17" s="10">
        <f ca="1"/>
        <v>45904</v>
      </c>
      <c r="F17" s="10">
        <f ca="1"/>
        <v>45905</v>
      </c>
      <c r="G17" s="31">
        <f ca="1"/>
        <v>45906</v>
      </c>
      <c r="H17" s="32">
        <f ca="1"/>
        <v>45907</v>
      </c>
    </row>
    <row r="18" spans="1:8" ht="56.25" customHeight="1" x14ac:dyDescent="0.3">
      <c r="B18" s="70" t="s">
        <v>4</v>
      </c>
      <c r="C18" s="7"/>
      <c r="D18" s="7"/>
      <c r="E18" s="7"/>
      <c r="F18" s="7"/>
      <c r="G18" s="33"/>
      <c r="H18" s="34"/>
    </row>
    <row r="19" spans="1:8" ht="16.5" customHeight="1" x14ac:dyDescent="0.3">
      <c r="B19" s="8">
        <f t="array" aca="1" ref="B19:H19" ca="1">Jours+8+DATE(Calendrier2ans,OptionCalendrier2mois,1)-WEEKDAY(DATE(Calendrier2ans,OptionCalendrier2mois,1),OptionJoursemaine)</f>
        <v>45908</v>
      </c>
      <c r="C19" s="8">
        <f ca="1"/>
        <v>45909</v>
      </c>
      <c r="D19" s="8">
        <f ca="1"/>
        <v>45910</v>
      </c>
      <c r="E19" s="8">
        <f ca="1"/>
        <v>45911</v>
      </c>
      <c r="F19" s="8">
        <f ca="1"/>
        <v>45912</v>
      </c>
      <c r="G19" s="35">
        <f ca="1"/>
        <v>45913</v>
      </c>
      <c r="H19" s="36">
        <f ca="1"/>
        <v>45914</v>
      </c>
    </row>
    <row r="20" spans="1:8" ht="56.25" customHeight="1" x14ac:dyDescent="0.3">
      <c r="B20" s="7"/>
      <c r="C20" s="7"/>
      <c r="D20" s="7"/>
      <c r="E20" s="7"/>
      <c r="F20" s="7"/>
      <c r="G20" s="33"/>
      <c r="H20" s="34"/>
    </row>
    <row r="21" spans="1:8" ht="16.5" customHeight="1" x14ac:dyDescent="0.3">
      <c r="B21" s="8">
        <f t="array" aca="1" ref="B21:H21" ca="1">Jours+15+DATE(Calendrier2ans,OptionCalendrier2mois,1)-WEEKDAY(DATE(Calendrier2ans,OptionCalendrier2mois,1),OptionJoursemaine)</f>
        <v>45915</v>
      </c>
      <c r="C21" s="8">
        <f ca="1"/>
        <v>45916</v>
      </c>
      <c r="D21" s="8">
        <f ca="1"/>
        <v>45917</v>
      </c>
      <c r="E21" s="8">
        <f ca="1"/>
        <v>45918</v>
      </c>
      <c r="F21" s="8">
        <f ca="1"/>
        <v>45919</v>
      </c>
      <c r="G21" s="35">
        <f ca="1"/>
        <v>45920</v>
      </c>
      <c r="H21" s="36">
        <f ca="1"/>
        <v>45921</v>
      </c>
    </row>
    <row r="22" spans="1:8" ht="56.25" customHeight="1" x14ac:dyDescent="0.3">
      <c r="B22" s="7"/>
      <c r="C22" s="7"/>
      <c r="D22" s="7"/>
      <c r="E22" s="7"/>
      <c r="F22" s="7"/>
      <c r="G22" s="33"/>
      <c r="H22" s="34"/>
    </row>
    <row r="23" spans="1:8" ht="16.5" customHeight="1" x14ac:dyDescent="0.3">
      <c r="B23" s="8">
        <f t="array" aca="1" ref="B23:H23" ca="1">Jours+22+DATE(Calendrier2ans,OptionCalendrier2mois,1)-WEEKDAY(DATE(Calendrier2ans,OptionCalendrier2mois,1),OptionJoursemaine)</f>
        <v>45922</v>
      </c>
      <c r="C23" s="8">
        <f ca="1"/>
        <v>45923</v>
      </c>
      <c r="D23" s="8">
        <f ca="1"/>
        <v>45924</v>
      </c>
      <c r="E23" s="8">
        <f ca="1"/>
        <v>45925</v>
      </c>
      <c r="F23" s="8">
        <f ca="1"/>
        <v>45926</v>
      </c>
      <c r="G23" s="35">
        <f ca="1"/>
        <v>45927</v>
      </c>
      <c r="H23" s="36">
        <f ca="1"/>
        <v>45928</v>
      </c>
    </row>
    <row r="24" spans="1:8" ht="56.25" customHeight="1" x14ac:dyDescent="0.3">
      <c r="B24" s="7"/>
      <c r="C24" s="7"/>
      <c r="D24" s="7"/>
      <c r="E24" s="7"/>
      <c r="F24" s="7"/>
      <c r="G24" s="33"/>
      <c r="H24" s="34"/>
    </row>
    <row r="25" spans="1:8" ht="16.5" customHeight="1" x14ac:dyDescent="0.3">
      <c r="B25" s="8">
        <f t="array" aca="1" ref="B25:H25" ca="1">Jours+29+DATE(Calendrier2ans,OptionCalendrier2mois,1)-WEEKDAY(DATE(Calendrier2ans,OptionCalendrier2mois,1),OptionJoursemaine)</f>
        <v>45929</v>
      </c>
      <c r="C25" s="8">
        <f ca="1"/>
        <v>45930</v>
      </c>
      <c r="D25" s="8">
        <f ca="1"/>
        <v>45931</v>
      </c>
      <c r="E25" s="8">
        <f ca="1"/>
        <v>45932</v>
      </c>
      <c r="F25" s="8">
        <f ca="1"/>
        <v>45933</v>
      </c>
      <c r="G25" s="35">
        <f ca="1"/>
        <v>45934</v>
      </c>
      <c r="H25" s="36">
        <f ca="1"/>
        <v>45935</v>
      </c>
    </row>
    <row r="26" spans="1:8" ht="57" customHeight="1" x14ac:dyDescent="0.3">
      <c r="B26" s="7"/>
      <c r="C26" s="7"/>
      <c r="D26" s="7"/>
      <c r="E26" s="7"/>
      <c r="F26" s="7"/>
      <c r="G26" s="33"/>
      <c r="H26" s="39"/>
    </row>
    <row r="27" spans="1:8" ht="16.5" customHeight="1" x14ac:dyDescent="0.3">
      <c r="B27" s="8">
        <f t="array" aca="1" ref="B27:C27" ca="1">Jours+36+DATE(Calendrier2ans,OptionCalendrier2mois,1)-WEEKDAY(DATE(Calendrier2ans,OptionCalendrier2mois,1),OptionJoursemaine)</f>
        <v>45936</v>
      </c>
      <c r="C27" s="8">
        <f ca="1"/>
        <v>45937</v>
      </c>
      <c r="D27" s="97" t="s">
        <v>1</v>
      </c>
      <c r="E27" s="97"/>
      <c r="F27" s="97"/>
      <c r="G27" s="97"/>
      <c r="H27" s="97"/>
    </row>
    <row r="28" spans="1:8" ht="63.75" customHeight="1" x14ac:dyDescent="0.3">
      <c r="B28" s="7"/>
      <c r="C28" s="7"/>
      <c r="D28" s="98"/>
      <c r="E28" s="98"/>
      <c r="F28" s="98"/>
      <c r="G28" s="98"/>
      <c r="H28" s="98"/>
    </row>
    <row r="29" spans="1:8" ht="54" customHeight="1" x14ac:dyDescent="0.7">
      <c r="A29" s="2"/>
      <c r="B29" s="9">
        <f ca="1">YEAR(DATE(Calendrier2ans,OptionCalendrier2mois+1,1))</f>
        <v>2025</v>
      </c>
      <c r="C29" s="102" t="str">
        <f ca="1">TEXT(DATE(Calendrier2ans,OptionCalendrier2mois+1,1),"mmmm")</f>
        <v>octobre</v>
      </c>
      <c r="D29" s="102"/>
      <c r="E29" s="102"/>
      <c r="F29" s="6"/>
      <c r="G29" s="38"/>
      <c r="H29" s="37"/>
    </row>
    <row r="30" spans="1:8" ht="14.25" customHeight="1" x14ac:dyDescent="0.3">
      <c r="A30" s="3"/>
      <c r="B30" s="16" t="str">
        <f t="shared" ref="B30:H30" ca="1" si="2">UPPER(TEXT(B31,"jjjj"))</f>
        <v>LUNDI</v>
      </c>
      <c r="C30" s="16" t="str">
        <f t="shared" ca="1" si="2"/>
        <v>MARDI</v>
      </c>
      <c r="D30" s="17" t="str">
        <f t="shared" ca="1" si="2"/>
        <v>MERCREDI</v>
      </c>
      <c r="E30" s="16" t="str">
        <f t="shared" ca="1" si="2"/>
        <v>JEUDI</v>
      </c>
      <c r="F30" s="16" t="str">
        <f t="shared" ca="1" si="2"/>
        <v>VENDREDI</v>
      </c>
      <c r="G30" s="17" t="str">
        <f t="shared" ca="1" si="2"/>
        <v>SAMEDI</v>
      </c>
      <c r="H30" s="17" t="str">
        <f t="shared" ca="1" si="2"/>
        <v>DIMANCHE</v>
      </c>
    </row>
    <row r="31" spans="1:8" ht="16.5" customHeight="1" x14ac:dyDescent="0.3">
      <c r="B31" s="10">
        <f t="array" aca="1" ref="B31:H31" ca="1">Jours+1+DATE(Calendrier3ans,OptionCalendrier3mois,1)-WEEKDAY(DATE(Calendrier3ans,OptionCalendrier3mois,1),OptionJoursemaine)</f>
        <v>45929</v>
      </c>
      <c r="C31" s="10">
        <f ca="1"/>
        <v>45930</v>
      </c>
      <c r="D31" s="10">
        <f ca="1"/>
        <v>45931</v>
      </c>
      <c r="E31" s="10">
        <f ca="1"/>
        <v>45932</v>
      </c>
      <c r="F31" s="10">
        <f ca="1"/>
        <v>45933</v>
      </c>
      <c r="G31" s="31">
        <f ca="1"/>
        <v>45934</v>
      </c>
      <c r="H31" s="32">
        <f ca="1"/>
        <v>45935</v>
      </c>
    </row>
    <row r="32" spans="1:8" ht="56.25" customHeight="1" x14ac:dyDescent="0.3">
      <c r="B32" s="7"/>
      <c r="C32" s="7"/>
      <c r="D32" s="7"/>
      <c r="E32" s="7"/>
      <c r="F32" s="7"/>
      <c r="G32" s="33"/>
      <c r="H32" s="34"/>
    </row>
    <row r="33" spans="1:12" ht="16.5" customHeight="1" x14ac:dyDescent="0.3">
      <c r="B33" s="8">
        <f t="array" aca="1" ref="B33:H33" ca="1">Jours+8+DATE(Calendrier3ans,OptionCalendrier3mois,1)-WEEKDAY(DATE(Calendrier3ans,OptionCalendrier3mois,1),OptionJoursemaine)</f>
        <v>45936</v>
      </c>
      <c r="C33" s="8">
        <f ca="1"/>
        <v>45937</v>
      </c>
      <c r="D33" s="8">
        <f ca="1"/>
        <v>45938</v>
      </c>
      <c r="E33" s="8">
        <f ca="1"/>
        <v>45939</v>
      </c>
      <c r="F33" s="8">
        <f ca="1"/>
        <v>45940</v>
      </c>
      <c r="G33" s="35">
        <f ca="1"/>
        <v>45941</v>
      </c>
      <c r="H33" s="36">
        <f ca="1"/>
        <v>45942</v>
      </c>
    </row>
    <row r="34" spans="1:12" ht="56.25" customHeight="1" x14ac:dyDescent="0.3">
      <c r="B34" s="7"/>
      <c r="C34" s="7"/>
      <c r="D34" s="7"/>
      <c r="E34" s="7"/>
      <c r="F34" s="7"/>
      <c r="G34" s="33"/>
      <c r="H34" s="34"/>
    </row>
    <row r="35" spans="1:12" ht="16.5" customHeight="1" x14ac:dyDescent="0.3">
      <c r="B35" s="8">
        <f t="array" aca="1" ref="B35:H35" ca="1">Jours+15+DATE(Calendrier3ans,OptionCalendrier3mois,1)-WEEKDAY(DATE(Calendrier3ans,OptionCalendrier3mois,1),OptionJoursemaine)</f>
        <v>45943</v>
      </c>
      <c r="C35" s="8">
        <f ca="1"/>
        <v>45944</v>
      </c>
      <c r="D35" s="8">
        <f ca="1"/>
        <v>45945</v>
      </c>
      <c r="E35" s="8">
        <f ca="1"/>
        <v>45946</v>
      </c>
      <c r="F35" s="8">
        <f ca="1"/>
        <v>45947</v>
      </c>
      <c r="G35" s="41">
        <f ca="1"/>
        <v>45948</v>
      </c>
      <c r="H35" s="41">
        <f ca="1"/>
        <v>45949</v>
      </c>
    </row>
    <row r="36" spans="1:12" ht="56.25" customHeight="1" x14ac:dyDescent="0.3">
      <c r="B36" s="7"/>
      <c r="C36" s="7"/>
      <c r="D36" s="7"/>
      <c r="E36" s="7"/>
      <c r="F36" s="7"/>
      <c r="G36" s="84"/>
      <c r="H36" s="83"/>
    </row>
    <row r="37" spans="1:12" ht="16.5" customHeight="1" x14ac:dyDescent="0.3">
      <c r="B37" s="22">
        <f t="array" aca="1" ref="B37:H37" ca="1">Jours+22+DATE(Calendrier3ans,OptionCalendrier3mois,1)-WEEKDAY(DATE(Calendrier3ans,OptionCalendrier3mois,1),OptionJoursemaine)</f>
        <v>45950</v>
      </c>
      <c r="C37" s="22">
        <f ca="1"/>
        <v>45951</v>
      </c>
      <c r="D37" s="22">
        <f ca="1"/>
        <v>45952</v>
      </c>
      <c r="E37" s="22">
        <f ca="1"/>
        <v>45953</v>
      </c>
      <c r="F37" s="22">
        <f ca="1"/>
        <v>45954</v>
      </c>
      <c r="G37" s="40">
        <f ca="1"/>
        <v>45955</v>
      </c>
      <c r="H37" s="41">
        <f ca="1"/>
        <v>45956</v>
      </c>
    </row>
    <row r="38" spans="1:12" ht="56.25" customHeight="1" x14ac:dyDescent="0.3">
      <c r="B38" s="23"/>
      <c r="C38" s="23"/>
      <c r="D38" s="23"/>
      <c r="E38" s="23"/>
      <c r="F38" s="23"/>
      <c r="G38" s="42"/>
      <c r="H38" s="43"/>
    </row>
    <row r="39" spans="1:12" ht="16.5" customHeight="1" x14ac:dyDescent="0.3">
      <c r="B39" s="22">
        <f t="array" aca="1" ref="B39:H39" ca="1">Jours+29+DATE(Calendrier3ans,OptionCalendrier3mois,1)-WEEKDAY(DATE(Calendrier3ans,OptionCalendrier3mois,1),OptionJoursemaine)</f>
        <v>45957</v>
      </c>
      <c r="C39" s="22">
        <f ca="1"/>
        <v>45958</v>
      </c>
      <c r="D39" s="22">
        <f ca="1"/>
        <v>45959</v>
      </c>
      <c r="E39" s="22">
        <f ca="1"/>
        <v>45960</v>
      </c>
      <c r="F39" s="22">
        <f ca="1"/>
        <v>45961</v>
      </c>
      <c r="G39" s="40">
        <f ca="1"/>
        <v>45962</v>
      </c>
      <c r="H39" s="41">
        <f ca="1"/>
        <v>45963</v>
      </c>
    </row>
    <row r="40" spans="1:12" ht="57" customHeight="1" x14ac:dyDescent="0.3">
      <c r="B40" s="23"/>
      <c r="C40" s="23"/>
      <c r="D40" s="23"/>
      <c r="E40" s="23"/>
      <c r="F40" s="23"/>
      <c r="G40" s="42"/>
      <c r="H40" s="44"/>
    </row>
    <row r="41" spans="1:12" ht="16.5" customHeight="1" x14ac:dyDescent="0.3">
      <c r="B41" s="8">
        <f t="array" aca="1" ref="B41:C41" ca="1">Jours+36+DATE(Calendrier3ans,OptionCalendrier3mois,1)-WEEKDAY(DATE(Calendrier3ans,OptionCalendrier3mois,1),OptionJoursemaine)</f>
        <v>45964</v>
      </c>
      <c r="C41" s="8">
        <f ca="1"/>
        <v>45965</v>
      </c>
      <c r="D41" s="97" t="s">
        <v>1</v>
      </c>
      <c r="E41" s="97"/>
      <c r="F41" s="97"/>
      <c r="G41" s="97"/>
      <c r="H41" s="97"/>
    </row>
    <row r="42" spans="1:12" ht="63.75" customHeight="1" x14ac:dyDescent="0.3">
      <c r="B42" s="7"/>
      <c r="C42" s="7"/>
      <c r="D42" s="98"/>
      <c r="E42" s="98"/>
      <c r="F42" s="98"/>
      <c r="G42" s="98"/>
      <c r="H42" s="98"/>
    </row>
    <row r="43" spans="1:12" ht="54" customHeight="1" x14ac:dyDescent="0.7">
      <c r="A43" s="2"/>
      <c r="B43" s="15">
        <f ca="1">YEAR(DATE(Calendrier3ans,OptionCalendrier3mois+1,1))</f>
        <v>2025</v>
      </c>
      <c r="C43" s="101" t="str">
        <f ca="1">TEXT(DATE(Calendrier3ans,OptionCalendrier3mois+1,1),"mmmm")</f>
        <v>novembre</v>
      </c>
      <c r="D43" s="101"/>
      <c r="E43" s="101"/>
      <c r="F43" s="6"/>
      <c r="G43" s="38"/>
      <c r="H43" s="37"/>
    </row>
    <row r="44" spans="1:12" ht="14.25" customHeight="1" x14ac:dyDescent="0.3">
      <c r="A44" s="3"/>
      <c r="B44" s="12" t="str">
        <f t="shared" ref="B44:H44" ca="1" si="3">UPPER(TEXT(B45,"jjjj"))</f>
        <v>LUNDI</v>
      </c>
      <c r="C44" s="12" t="str">
        <f t="shared" ca="1" si="3"/>
        <v>MARDI</v>
      </c>
      <c r="D44" s="13" t="str">
        <f t="shared" ca="1" si="3"/>
        <v>MERCREDI</v>
      </c>
      <c r="E44" s="12" t="str">
        <f t="shared" ca="1" si="3"/>
        <v>JEUDI</v>
      </c>
      <c r="F44" s="12" t="str">
        <f t="shared" ca="1" si="3"/>
        <v>VENDREDI</v>
      </c>
      <c r="G44" s="13" t="str">
        <f t="shared" ca="1" si="3"/>
        <v>SAMEDI</v>
      </c>
      <c r="H44" s="13" t="str">
        <f t="shared" ca="1" si="3"/>
        <v>DIMANCHE</v>
      </c>
    </row>
    <row r="45" spans="1:12" ht="16.5" customHeight="1" x14ac:dyDescent="0.3">
      <c r="B45" s="10">
        <f t="array" aca="1" ref="B45:H45" ca="1">Jours+1+DATE(Calendrier4ans,OptionCalendrier4mois,1)-WEEKDAY(DATE(Calendrier4ans,OptionCalendrier4mois,1),OptionJoursemaine)</f>
        <v>45957</v>
      </c>
      <c r="C45" s="10">
        <f ca="1"/>
        <v>45958</v>
      </c>
      <c r="D45" s="10">
        <f ca="1"/>
        <v>45959</v>
      </c>
      <c r="E45" s="10">
        <f ca="1"/>
        <v>45960</v>
      </c>
      <c r="F45" s="10">
        <f ca="1"/>
        <v>45961</v>
      </c>
      <c r="G45" s="31">
        <f ca="1"/>
        <v>45962</v>
      </c>
      <c r="H45" s="32">
        <f ca="1"/>
        <v>45963</v>
      </c>
    </row>
    <row r="46" spans="1:12" ht="56.25" customHeight="1" x14ac:dyDescent="0.3">
      <c r="B46" s="7"/>
      <c r="C46" s="7"/>
      <c r="D46" s="7"/>
      <c r="E46" s="7"/>
      <c r="F46" s="7"/>
      <c r="G46" s="33"/>
      <c r="H46" s="34"/>
    </row>
    <row r="47" spans="1:12" ht="16.5" customHeight="1" x14ac:dyDescent="0.3">
      <c r="B47" s="8">
        <f t="array" aca="1" ref="B47:H47" ca="1">Jours+8+DATE(Calendrier4ans,OptionCalendrier4mois,1)-WEEKDAY(DATE(Calendrier4ans,OptionCalendrier4mois,1),OptionJoursemaine)</f>
        <v>45964</v>
      </c>
      <c r="C47" s="8">
        <f ca="1"/>
        <v>45965</v>
      </c>
      <c r="D47" s="8">
        <f ca="1"/>
        <v>45966</v>
      </c>
      <c r="E47" s="8">
        <f ca="1"/>
        <v>45967</v>
      </c>
      <c r="F47" s="8">
        <f ca="1"/>
        <v>45968</v>
      </c>
      <c r="G47" s="35">
        <f ca="1"/>
        <v>45969</v>
      </c>
      <c r="H47" s="36">
        <f ca="1"/>
        <v>45970</v>
      </c>
    </row>
    <row r="48" spans="1:12" ht="56.25" customHeight="1" x14ac:dyDescent="0.3">
      <c r="B48" s="7"/>
      <c r="C48" s="7"/>
      <c r="D48" s="7"/>
      <c r="E48" s="7"/>
      <c r="F48" s="7"/>
      <c r="G48" s="33"/>
      <c r="H48" s="34"/>
    </row>
    <row r="49" spans="1:8" ht="16.5" customHeight="1" x14ac:dyDescent="0.3">
      <c r="B49" s="8">
        <f t="array" aca="1" ref="B49:H49" ca="1">Jours+15+DATE(Calendrier4ans,OptionCalendrier4mois,1)-WEEKDAY(DATE(Calendrier4ans,OptionCalendrier4mois,1),OptionJoursemaine)</f>
        <v>45971</v>
      </c>
      <c r="C49" s="45">
        <f ca="1"/>
        <v>45972</v>
      </c>
      <c r="D49" s="8">
        <f ca="1"/>
        <v>45973</v>
      </c>
      <c r="E49" s="8">
        <f ca="1"/>
        <v>45974</v>
      </c>
      <c r="F49" s="8">
        <f ca="1"/>
        <v>45975</v>
      </c>
      <c r="G49" s="35">
        <f ca="1"/>
        <v>45976</v>
      </c>
      <c r="H49" s="36">
        <f ca="1"/>
        <v>45977</v>
      </c>
    </row>
    <row r="50" spans="1:8" ht="56.25" customHeight="1" x14ac:dyDescent="0.3">
      <c r="B50" s="7"/>
      <c r="C50" s="25"/>
      <c r="D50" s="7"/>
      <c r="E50" s="7"/>
      <c r="F50" s="7"/>
      <c r="G50" s="33"/>
      <c r="H50" s="34"/>
    </row>
    <row r="51" spans="1:8" ht="16.5" customHeight="1" x14ac:dyDescent="0.3">
      <c r="B51" s="8">
        <f t="array" aca="1" ref="B51:H51" ca="1">Jours+22+DATE(Calendrier4ans,OptionCalendrier4mois,1)-WEEKDAY(DATE(Calendrier4ans,OptionCalendrier4mois,1),OptionJoursemaine)</f>
        <v>45978</v>
      </c>
      <c r="C51" s="8">
        <f ca="1"/>
        <v>45979</v>
      </c>
      <c r="D51" s="8">
        <f ca="1"/>
        <v>45980</v>
      </c>
      <c r="E51" s="8">
        <f ca="1"/>
        <v>45981</v>
      </c>
      <c r="F51" s="8">
        <f ca="1"/>
        <v>45982</v>
      </c>
      <c r="G51" s="35">
        <f ca="1"/>
        <v>45983</v>
      </c>
      <c r="H51" s="36">
        <f ca="1"/>
        <v>45984</v>
      </c>
    </row>
    <row r="52" spans="1:8" ht="56.25" customHeight="1" x14ac:dyDescent="0.3">
      <c r="B52" s="7"/>
      <c r="C52" s="7"/>
      <c r="D52" s="7"/>
      <c r="E52" s="7"/>
      <c r="F52" s="7"/>
      <c r="G52" s="33"/>
      <c r="H52" s="34"/>
    </row>
    <row r="53" spans="1:8" ht="16.5" customHeight="1" x14ac:dyDescent="0.3">
      <c r="B53" s="8">
        <f t="array" aca="1" ref="B53:H53" ca="1">Jours+29+DATE(Calendrier4ans,OptionCalendrier4mois,1)-WEEKDAY(DATE(Calendrier4ans,OptionCalendrier4mois,1),OptionJoursemaine)</f>
        <v>45985</v>
      </c>
      <c r="C53" s="8">
        <f ca="1"/>
        <v>45986</v>
      </c>
      <c r="D53" s="8">
        <f ca="1"/>
        <v>45987</v>
      </c>
      <c r="E53" s="8">
        <f ca="1"/>
        <v>45988</v>
      </c>
      <c r="F53" s="8">
        <f ca="1"/>
        <v>45989</v>
      </c>
      <c r="G53" s="35">
        <f ca="1"/>
        <v>45990</v>
      </c>
      <c r="H53" s="36">
        <f ca="1"/>
        <v>45991</v>
      </c>
    </row>
    <row r="54" spans="1:8" ht="57" customHeight="1" x14ac:dyDescent="0.3">
      <c r="B54" s="7"/>
      <c r="C54" s="7"/>
      <c r="D54" s="7"/>
      <c r="E54" s="7"/>
      <c r="F54" s="7"/>
      <c r="G54" s="33"/>
      <c r="H54" s="39"/>
    </row>
    <row r="55" spans="1:8" ht="16.5" customHeight="1" x14ac:dyDescent="0.3">
      <c r="B55" s="8">
        <f t="array" aca="1" ref="B55:C55" ca="1">Jours+36+DATE(Calendrier4ans,OptionCalendrier4mois,1)-WEEKDAY(DATE(Calendrier4ans,OptionCalendrier4mois,1),OptionJoursemaine)</f>
        <v>45992</v>
      </c>
      <c r="C55" s="8">
        <f ca="1"/>
        <v>45993</v>
      </c>
      <c r="D55" s="96" t="s">
        <v>1</v>
      </c>
      <c r="E55" s="97"/>
      <c r="F55" s="97"/>
      <c r="G55" s="97"/>
      <c r="H55" s="97"/>
    </row>
    <row r="56" spans="1:8" ht="63.75" customHeight="1" x14ac:dyDescent="0.3">
      <c r="B56" s="7"/>
      <c r="C56" s="7"/>
      <c r="D56" s="98"/>
      <c r="E56" s="98"/>
      <c r="F56" s="98"/>
      <c r="G56" s="98"/>
      <c r="H56" s="98"/>
    </row>
    <row r="57" spans="1:8" ht="54" customHeight="1" x14ac:dyDescent="0.7">
      <c r="A57" s="2"/>
      <c r="B57" s="15">
        <f ca="1">YEAR(DATE(Calendrier4ans,OptionCalendrier4mois+1,1))</f>
        <v>2025</v>
      </c>
      <c r="C57" s="101" t="str">
        <f ca="1">TEXT(DATE(Calendrier4ans,OptionCalendrier4mois+1,1),"mmmm")</f>
        <v>décembre</v>
      </c>
      <c r="D57" s="101"/>
      <c r="E57" s="101"/>
      <c r="F57" s="6"/>
      <c r="G57" s="38"/>
      <c r="H57" s="37"/>
    </row>
    <row r="58" spans="1:8" ht="14.25" customHeight="1" x14ac:dyDescent="0.3">
      <c r="A58" s="3"/>
      <c r="B58" s="12" t="str">
        <f t="shared" ref="B58:H58" ca="1" si="4">UPPER(TEXT(B59,"jjjj"))</f>
        <v>LUNDI</v>
      </c>
      <c r="C58" s="12" t="str">
        <f t="shared" ca="1" si="4"/>
        <v>MARDI</v>
      </c>
      <c r="D58" s="13" t="str">
        <f t="shared" ca="1" si="4"/>
        <v>MERCREDI</v>
      </c>
      <c r="E58" s="12" t="str">
        <f t="shared" ca="1" si="4"/>
        <v>JEUDI</v>
      </c>
      <c r="F58" s="12" t="str">
        <f t="shared" ca="1" si="4"/>
        <v>VENDREDI</v>
      </c>
      <c r="G58" s="13" t="str">
        <f t="shared" ca="1" si="4"/>
        <v>SAMEDI</v>
      </c>
      <c r="H58" s="13" t="str">
        <f t="shared" ca="1" si="4"/>
        <v>DIMANCHE</v>
      </c>
    </row>
    <row r="59" spans="1:8" ht="16.5" customHeight="1" x14ac:dyDescent="0.3">
      <c r="B59" s="10">
        <f t="array" aca="1" ref="B59:H59" ca="1">Jours+1+DATE(Calendrier5ans,OptionCalendrier5mois,1)-WEEKDAY(DATE(Calendrier5ans,OptionCalendrier5mois,1),OptionJoursemaine)</f>
        <v>45992</v>
      </c>
      <c r="C59" s="10">
        <f ca="1"/>
        <v>45993</v>
      </c>
      <c r="D59" s="10">
        <f ca="1"/>
        <v>45994</v>
      </c>
      <c r="E59" s="10">
        <f ca="1"/>
        <v>45995</v>
      </c>
      <c r="F59" s="10">
        <f ca="1"/>
        <v>45996</v>
      </c>
      <c r="G59" s="31">
        <f ca="1"/>
        <v>45997</v>
      </c>
      <c r="H59" s="32">
        <f ca="1"/>
        <v>45998</v>
      </c>
    </row>
    <row r="60" spans="1:8" ht="56.25" customHeight="1" x14ac:dyDescent="0.3">
      <c r="B60" s="7"/>
      <c r="C60" s="7"/>
      <c r="D60" s="7"/>
      <c r="E60" s="7"/>
      <c r="F60" s="7"/>
      <c r="G60" s="33"/>
      <c r="H60" s="34"/>
    </row>
    <row r="61" spans="1:8" ht="16.5" customHeight="1" x14ac:dyDescent="0.3">
      <c r="B61" s="8">
        <f t="array" aca="1" ref="B61:H61" ca="1">Jours+8+DATE(Calendrier5ans,OptionCalendrier5mois,1)-WEEKDAY(DATE(Calendrier5ans,OptionCalendrier5mois,1),OptionJoursemaine)</f>
        <v>45999</v>
      </c>
      <c r="C61" s="8">
        <f ca="1"/>
        <v>46000</v>
      </c>
      <c r="D61" s="8">
        <f ca="1"/>
        <v>46001</v>
      </c>
      <c r="E61" s="8">
        <f ca="1"/>
        <v>46002</v>
      </c>
      <c r="F61" s="8">
        <f ca="1"/>
        <v>46003</v>
      </c>
      <c r="G61" s="35">
        <f ca="1"/>
        <v>46004</v>
      </c>
      <c r="H61" s="36">
        <f ca="1"/>
        <v>46005</v>
      </c>
    </row>
    <row r="62" spans="1:8" ht="56.25" customHeight="1" x14ac:dyDescent="0.3">
      <c r="B62" s="7"/>
      <c r="C62" s="7"/>
      <c r="D62" s="7"/>
      <c r="E62" s="7"/>
      <c r="F62" s="7"/>
      <c r="G62" s="33"/>
      <c r="H62" s="34"/>
    </row>
    <row r="63" spans="1:8" ht="16.5" customHeight="1" x14ac:dyDescent="0.3">
      <c r="B63" s="8">
        <f t="array" aca="1" ref="B63:H63" ca="1">Jours+15+DATE(Calendrier5ans,OptionCalendrier5mois,1)-WEEKDAY(DATE(Calendrier5ans,OptionCalendrier5mois,1),OptionJoursemaine)</f>
        <v>46006</v>
      </c>
      <c r="C63" s="8">
        <f ca="1"/>
        <v>46007</v>
      </c>
      <c r="D63" s="8">
        <f ca="1"/>
        <v>46008</v>
      </c>
      <c r="E63" s="8">
        <f ca="1"/>
        <v>46009</v>
      </c>
      <c r="F63" s="8">
        <f ca="1"/>
        <v>46010</v>
      </c>
      <c r="G63" s="45">
        <f ca="1"/>
        <v>46011</v>
      </c>
      <c r="H63" s="46">
        <f ca="1"/>
        <v>46012</v>
      </c>
    </row>
    <row r="64" spans="1:8" ht="56.25" customHeight="1" x14ac:dyDescent="0.3">
      <c r="B64" s="7"/>
      <c r="C64" s="7"/>
      <c r="D64" s="7"/>
      <c r="E64" s="7"/>
      <c r="F64" s="7"/>
      <c r="G64" s="47"/>
      <c r="H64" s="48"/>
    </row>
    <row r="65" spans="1:8" ht="16.5" customHeight="1" x14ac:dyDescent="0.3">
      <c r="B65" s="24">
        <f t="array" aca="1" ref="B65:H65" ca="1">Jours+22+DATE(Calendrier5ans,OptionCalendrier5mois,1)-WEEKDAY(DATE(Calendrier5ans,OptionCalendrier5mois,1),OptionJoursemaine)</f>
        <v>46013</v>
      </c>
      <c r="C65" s="24">
        <f ca="1"/>
        <v>46014</v>
      </c>
      <c r="D65" s="24">
        <f ca="1"/>
        <v>46015</v>
      </c>
      <c r="E65" s="24">
        <f ca="1"/>
        <v>46016</v>
      </c>
      <c r="F65" s="24">
        <f ca="1"/>
        <v>46017</v>
      </c>
      <c r="G65" s="45">
        <f ca="1"/>
        <v>46018</v>
      </c>
      <c r="H65" s="46">
        <f ca="1"/>
        <v>46019</v>
      </c>
    </row>
    <row r="66" spans="1:8" ht="56.25" customHeight="1" x14ac:dyDescent="0.3">
      <c r="B66" s="25"/>
      <c r="C66" s="25"/>
      <c r="D66" s="25"/>
      <c r="E66" s="25"/>
      <c r="F66" s="25"/>
      <c r="G66" s="47"/>
      <c r="H66" s="48"/>
    </row>
    <row r="67" spans="1:8" ht="16.5" customHeight="1" x14ac:dyDescent="0.3">
      <c r="B67" s="24">
        <f t="array" aca="1" ref="B67:H67" ca="1">Jours+29+DATE(Calendrier5ans,OptionCalendrier5mois,1)-WEEKDAY(DATE(Calendrier5ans,OptionCalendrier5mois,1),OptionJoursemaine)</f>
        <v>46020</v>
      </c>
      <c r="C67" s="24">
        <f ca="1"/>
        <v>46021</v>
      </c>
      <c r="D67" s="24">
        <f ca="1"/>
        <v>46022</v>
      </c>
      <c r="E67" s="24">
        <f ca="1"/>
        <v>46023</v>
      </c>
      <c r="F67" s="24">
        <f ca="1"/>
        <v>46024</v>
      </c>
      <c r="G67" s="45">
        <f ca="1"/>
        <v>46025</v>
      </c>
      <c r="H67" s="46">
        <f ca="1"/>
        <v>46026</v>
      </c>
    </row>
    <row r="68" spans="1:8" ht="57" customHeight="1" x14ac:dyDescent="0.3">
      <c r="B68" s="25"/>
      <c r="C68" s="25"/>
      <c r="D68" s="25"/>
      <c r="E68" s="25"/>
      <c r="F68" s="25"/>
      <c r="G68" s="47"/>
      <c r="H68" s="49"/>
    </row>
    <row r="69" spans="1:8" ht="16.5" customHeight="1" x14ac:dyDescent="0.3">
      <c r="B69" s="8">
        <f t="array" aca="1" ref="B69:C69" ca="1">Jours+36+DATE(Calendrier5ans,OptionCalendrier5mois,1)-WEEKDAY(DATE(Calendrier5ans,OptionCalendrier5mois,1),OptionJoursemaine)</f>
        <v>46027</v>
      </c>
      <c r="C69" s="8">
        <f ca="1"/>
        <v>46028</v>
      </c>
      <c r="D69" s="96" t="s">
        <v>1</v>
      </c>
      <c r="E69" s="97"/>
      <c r="F69" s="97"/>
      <c r="G69" s="97"/>
      <c r="H69" s="97"/>
    </row>
    <row r="70" spans="1:8" ht="63.75" customHeight="1" x14ac:dyDescent="0.3">
      <c r="B70" s="7"/>
      <c r="C70" s="7"/>
      <c r="D70" s="98"/>
      <c r="E70" s="98"/>
      <c r="F70" s="98"/>
      <c r="G70" s="98"/>
      <c r="H70" s="98"/>
    </row>
    <row r="71" spans="1:8" ht="54" customHeight="1" x14ac:dyDescent="0.7">
      <c r="A71" s="2"/>
      <c r="B71" s="14">
        <f ca="1">YEAR(DATE(Calendrier5ans,OptionCalendrier5mois+1,1))</f>
        <v>2026</v>
      </c>
      <c r="C71" s="100" t="str">
        <f ca="1">TEXT(DATE(Calendrier5ans,OptionCalendrier5mois+1,1),"mmmm")</f>
        <v>janvier</v>
      </c>
      <c r="D71" s="100"/>
      <c r="E71" s="100"/>
      <c r="F71" s="6"/>
      <c r="G71" s="38"/>
      <c r="H71" s="37"/>
    </row>
    <row r="72" spans="1:8" ht="14.25" customHeight="1" x14ac:dyDescent="0.3">
      <c r="A72" s="3"/>
      <c r="B72" s="11" t="str">
        <f t="shared" ref="B72:H72" ca="1" si="5">UPPER(TEXT(B73,"jjjj"))</f>
        <v>LUNDI</v>
      </c>
      <c r="C72" s="11" t="str">
        <f t="shared" ca="1" si="5"/>
        <v>MARDI</v>
      </c>
      <c r="D72" s="12" t="str">
        <f t="shared" ca="1" si="5"/>
        <v>MERCREDI</v>
      </c>
      <c r="E72" s="11" t="str">
        <f t="shared" ca="1" si="5"/>
        <v>JEUDI</v>
      </c>
      <c r="F72" s="11" t="str">
        <f t="shared" ca="1" si="5"/>
        <v>VENDREDI</v>
      </c>
      <c r="G72" s="12" t="str">
        <f t="shared" ca="1" si="5"/>
        <v>SAMEDI</v>
      </c>
      <c r="H72" s="12" t="str">
        <f t="shared" ca="1" si="5"/>
        <v>DIMANCHE</v>
      </c>
    </row>
    <row r="73" spans="1:8" ht="16.5" customHeight="1" x14ac:dyDescent="0.3">
      <c r="B73" s="24">
        <f t="array" aca="1" ref="B73:H73" ca="1">Jours+1+DATE(Calendrier6ans,OptionCalendrier6mois,1)-WEEKDAY(DATE(Calendrier6ans,OptionCalendrier6mois,1),OptionJoursemaine)</f>
        <v>46020</v>
      </c>
      <c r="C73" s="24">
        <f ca="1"/>
        <v>46021</v>
      </c>
      <c r="D73" s="24">
        <f ca="1"/>
        <v>46022</v>
      </c>
      <c r="E73" s="24">
        <f ca="1"/>
        <v>46023</v>
      </c>
      <c r="F73" s="24">
        <f ca="1"/>
        <v>46024</v>
      </c>
      <c r="G73" s="45">
        <f ca="1"/>
        <v>46025</v>
      </c>
      <c r="H73" s="45">
        <f ca="1"/>
        <v>46026</v>
      </c>
    </row>
    <row r="74" spans="1:8" ht="56.25" customHeight="1" x14ac:dyDescent="0.3">
      <c r="B74" s="25"/>
      <c r="C74" s="25"/>
      <c r="D74" s="25"/>
      <c r="E74" s="25"/>
      <c r="F74" s="25"/>
      <c r="G74" s="25"/>
      <c r="H74" s="25"/>
    </row>
    <row r="75" spans="1:8" ht="16.5" customHeight="1" x14ac:dyDescent="0.3">
      <c r="B75" s="8">
        <f t="array" aca="1" ref="B75:H75" ca="1">Jours+8+DATE(Calendrier6ans,OptionCalendrier6mois,1)-WEEKDAY(DATE(Calendrier6ans,OptionCalendrier6mois,1),OptionJoursemaine)</f>
        <v>46027</v>
      </c>
      <c r="C75" s="8">
        <f ca="1"/>
        <v>46028</v>
      </c>
      <c r="D75" s="8">
        <f ca="1"/>
        <v>46029</v>
      </c>
      <c r="E75" s="8">
        <f ca="1"/>
        <v>46030</v>
      </c>
      <c r="F75" s="8">
        <f ca="1"/>
        <v>46031</v>
      </c>
      <c r="G75" s="35">
        <f ca="1"/>
        <v>46032</v>
      </c>
      <c r="H75" s="36">
        <f ca="1"/>
        <v>46033</v>
      </c>
    </row>
    <row r="76" spans="1:8" ht="56.25" customHeight="1" x14ac:dyDescent="0.3">
      <c r="B76" s="7"/>
      <c r="C76" s="7"/>
      <c r="D76" s="7"/>
      <c r="E76" s="7"/>
      <c r="F76" s="7"/>
      <c r="G76" s="33"/>
      <c r="H76" s="34"/>
    </row>
    <row r="77" spans="1:8" ht="16.5" customHeight="1" x14ac:dyDescent="0.3">
      <c r="B77" s="8">
        <f t="array" aca="1" ref="B77:H77" ca="1">Jours+15+DATE(Calendrier6ans,OptionCalendrier6mois,1)-WEEKDAY(DATE(Calendrier6ans,OptionCalendrier6mois,1),OptionJoursemaine)</f>
        <v>46034</v>
      </c>
      <c r="C77" s="8">
        <f ca="1"/>
        <v>46035</v>
      </c>
      <c r="D77" s="8">
        <f ca="1"/>
        <v>46036</v>
      </c>
      <c r="E77" s="8">
        <f ca="1"/>
        <v>46037</v>
      </c>
      <c r="F77" s="8">
        <f ca="1"/>
        <v>46038</v>
      </c>
      <c r="G77" s="35">
        <f ca="1"/>
        <v>46039</v>
      </c>
      <c r="H77" s="36">
        <f ca="1"/>
        <v>46040</v>
      </c>
    </row>
    <row r="78" spans="1:8" ht="56.25" customHeight="1" x14ac:dyDescent="0.3">
      <c r="B78" s="7"/>
      <c r="C78" s="7"/>
      <c r="D78" s="7"/>
      <c r="E78" s="7"/>
      <c r="F78" s="7"/>
      <c r="G78" s="33"/>
      <c r="H78" s="34"/>
    </row>
    <row r="79" spans="1:8" ht="16.5" customHeight="1" x14ac:dyDescent="0.3">
      <c r="B79" s="8">
        <f t="array" aca="1" ref="B79:H79" ca="1">Jours+22+DATE(Calendrier6ans,OptionCalendrier6mois,1)-WEEKDAY(DATE(Calendrier6ans,OptionCalendrier6mois,1),OptionJoursemaine)</f>
        <v>46041</v>
      </c>
      <c r="C79" s="8">
        <f ca="1"/>
        <v>46042</v>
      </c>
      <c r="D79" s="8">
        <f ca="1"/>
        <v>46043</v>
      </c>
      <c r="E79" s="8">
        <f ca="1"/>
        <v>46044</v>
      </c>
      <c r="F79" s="8">
        <f ca="1"/>
        <v>46045</v>
      </c>
      <c r="G79" s="35">
        <f ca="1"/>
        <v>46046</v>
      </c>
      <c r="H79" s="36">
        <f ca="1"/>
        <v>46047</v>
      </c>
    </row>
    <row r="80" spans="1:8" ht="56.25" customHeight="1" x14ac:dyDescent="0.3">
      <c r="B80" s="7"/>
      <c r="C80" s="7"/>
      <c r="D80" s="7"/>
      <c r="E80" s="7"/>
      <c r="F80" s="7"/>
      <c r="G80" s="33"/>
      <c r="H80" s="34"/>
    </row>
    <row r="81" spans="1:9" ht="16.5" customHeight="1" x14ac:dyDescent="0.3">
      <c r="B81" s="8">
        <f t="array" aca="1" ref="B81:H81" ca="1">Jours+29+DATE(Calendrier6ans,OptionCalendrier6mois,1)-WEEKDAY(DATE(Calendrier6ans,OptionCalendrier6mois,1),OptionJoursemaine)</f>
        <v>46048</v>
      </c>
      <c r="C81" s="8">
        <f ca="1"/>
        <v>46049</v>
      </c>
      <c r="D81" s="8">
        <f ca="1"/>
        <v>46050</v>
      </c>
      <c r="E81" s="8">
        <f ca="1"/>
        <v>46051</v>
      </c>
      <c r="F81" s="8">
        <f ca="1"/>
        <v>46052</v>
      </c>
      <c r="G81" s="35">
        <f ca="1"/>
        <v>46053</v>
      </c>
      <c r="H81" s="36">
        <f ca="1"/>
        <v>46054</v>
      </c>
    </row>
    <row r="82" spans="1:9" ht="57" customHeight="1" x14ac:dyDescent="0.3">
      <c r="B82" s="7"/>
      <c r="C82" s="7"/>
      <c r="D82" s="7"/>
      <c r="E82" s="7"/>
      <c r="F82" s="7"/>
      <c r="G82" s="33"/>
      <c r="H82" s="39"/>
    </row>
    <row r="83" spans="1:9" ht="16.5" customHeight="1" x14ac:dyDescent="0.3">
      <c r="B83" s="8">
        <f t="array" aca="1" ref="B83:C83" ca="1">Jours+36+DATE(Calendrier6ans,OptionCalendrier6mois,1)-WEEKDAY(DATE(Calendrier6ans,OptionCalendrier6mois,1),OptionJoursemaine)</f>
        <v>46055</v>
      </c>
      <c r="C83" s="8">
        <f ca="1"/>
        <v>46056</v>
      </c>
      <c r="D83" s="96" t="s">
        <v>1</v>
      </c>
      <c r="E83" s="97"/>
      <c r="F83" s="97"/>
      <c r="G83" s="97"/>
      <c r="H83" s="97"/>
    </row>
    <row r="84" spans="1:9" ht="63.75" customHeight="1" x14ac:dyDescent="0.3">
      <c r="B84" s="7"/>
      <c r="C84" s="7"/>
      <c r="D84" s="98"/>
      <c r="E84" s="98"/>
      <c r="F84" s="98"/>
      <c r="G84" s="98"/>
      <c r="H84" s="98"/>
    </row>
    <row r="85" spans="1:9" ht="54" customHeight="1" x14ac:dyDescent="0.7">
      <c r="A85" s="2"/>
      <c r="B85" s="14">
        <f ca="1">YEAR(DATE(Calendrier6ans,OptionCalendrier6mois+1,1))</f>
        <v>2026</v>
      </c>
      <c r="C85" s="100" t="str">
        <f ca="1">TEXT(DATE(Calendrier6ans,OptionCalendrier6mois+1,1),"mmmm")</f>
        <v>février</v>
      </c>
      <c r="D85" s="100"/>
      <c r="E85" s="100"/>
      <c r="F85" s="6"/>
      <c r="G85" s="38"/>
      <c r="H85" s="37"/>
    </row>
    <row r="86" spans="1:9" ht="14.25" customHeight="1" x14ac:dyDescent="0.3">
      <c r="A86" s="3"/>
      <c r="B86" s="11" t="str">
        <f t="shared" ref="B86:H86" ca="1" si="6">UPPER(TEXT(B87,"jjjj"))</f>
        <v>LUNDI</v>
      </c>
      <c r="C86" s="11" t="str">
        <f t="shared" ca="1" si="6"/>
        <v>MARDI</v>
      </c>
      <c r="D86" s="12" t="str">
        <f t="shared" ca="1" si="6"/>
        <v>MERCREDI</v>
      </c>
      <c r="E86" s="11" t="str">
        <f t="shared" ca="1" si="6"/>
        <v>JEUDI</v>
      </c>
      <c r="F86" s="11" t="str">
        <f t="shared" ca="1" si="6"/>
        <v>VENDREDI</v>
      </c>
      <c r="G86" s="12" t="str">
        <f t="shared" ca="1" si="6"/>
        <v>SAMEDI</v>
      </c>
      <c r="H86" s="12" t="str">
        <f t="shared" ca="1" si="6"/>
        <v>DIMANCHE</v>
      </c>
    </row>
    <row r="87" spans="1:9" ht="16.5" customHeight="1" x14ac:dyDescent="0.3">
      <c r="B87" s="10">
        <f t="array" aca="1" ref="B87:H87" ca="1">Jours+1+DATE(Calendrier7ans,OptionCalendrier7mois,1)-WEEKDAY(DATE(Calendrier7ans,OptionCalendrier7mois,1),OptionJoursemaine)</f>
        <v>46048</v>
      </c>
      <c r="C87" s="10">
        <f ca="1"/>
        <v>46049</v>
      </c>
      <c r="D87" s="10">
        <f ca="1"/>
        <v>46050</v>
      </c>
      <c r="E87" s="10">
        <f ca="1"/>
        <v>46051</v>
      </c>
      <c r="F87" s="10">
        <f ca="1"/>
        <v>46052</v>
      </c>
      <c r="G87" s="31">
        <f ca="1"/>
        <v>46053</v>
      </c>
      <c r="H87" s="32">
        <f ca="1"/>
        <v>46054</v>
      </c>
    </row>
    <row r="88" spans="1:9" ht="56.25" customHeight="1" x14ac:dyDescent="0.3">
      <c r="B88" s="7"/>
      <c r="C88" s="7"/>
      <c r="D88" s="7"/>
      <c r="E88" s="7"/>
      <c r="F88" s="7"/>
      <c r="G88" s="94"/>
      <c r="H88" s="34"/>
    </row>
    <row r="89" spans="1:9" ht="16.5" customHeight="1" x14ac:dyDescent="0.3">
      <c r="B89" s="8">
        <f t="array" aca="1" ref="B89:H89" ca="1">Jours+8+DATE(Calendrier7ans,OptionCalendrier7mois,1)-WEEKDAY(DATE(Calendrier7ans,OptionCalendrier7mois,1),OptionJoursemaine)</f>
        <v>46055</v>
      </c>
      <c r="C89" s="8">
        <f ca="1"/>
        <v>46056</v>
      </c>
      <c r="D89" s="8">
        <f ca="1"/>
        <v>46057</v>
      </c>
      <c r="E89" s="8">
        <f ca="1"/>
        <v>46058</v>
      </c>
      <c r="F89" s="88">
        <f ca="1"/>
        <v>46059</v>
      </c>
      <c r="G89" s="89">
        <f ca="1"/>
        <v>46060</v>
      </c>
      <c r="H89" s="89">
        <f ca="1"/>
        <v>46061</v>
      </c>
    </row>
    <row r="90" spans="1:9" ht="56.25" customHeight="1" x14ac:dyDescent="0.3">
      <c r="B90" s="7"/>
      <c r="C90" s="7"/>
      <c r="D90" s="7"/>
      <c r="E90" s="7"/>
      <c r="F90" s="87"/>
      <c r="G90" s="90"/>
      <c r="H90" s="90"/>
    </row>
    <row r="91" spans="1:9" ht="16.5" customHeight="1" x14ac:dyDescent="0.3">
      <c r="B91" s="24">
        <f t="array" aca="1" ref="B91:H91" ca="1">Jours+15+DATE(Calendrier7ans,OptionCalendrier7mois,1)-WEEKDAY(DATE(Calendrier7ans,OptionCalendrier7mois,1),OptionJoursemaine)</f>
        <v>46062</v>
      </c>
      <c r="C91" s="24">
        <f ca="1"/>
        <v>46063</v>
      </c>
      <c r="D91" s="24">
        <f ca="1"/>
        <v>46064</v>
      </c>
      <c r="E91" s="24">
        <f ca="1"/>
        <v>46065</v>
      </c>
      <c r="F91" s="105">
        <f ca="1"/>
        <v>46066</v>
      </c>
      <c r="G91" s="89">
        <f ca="1"/>
        <v>46067</v>
      </c>
      <c r="H91" s="89">
        <f ca="1"/>
        <v>46068</v>
      </c>
    </row>
    <row r="92" spans="1:9" ht="56.25" customHeight="1" x14ac:dyDescent="0.3">
      <c r="B92" s="25"/>
      <c r="C92" s="25"/>
      <c r="D92" s="25"/>
      <c r="E92" s="25"/>
      <c r="F92" s="86"/>
      <c r="G92" s="90"/>
      <c r="H92" s="90"/>
      <c r="I92" s="92"/>
    </row>
    <row r="93" spans="1:9" ht="16.5" customHeight="1" x14ac:dyDescent="0.3">
      <c r="B93" s="85">
        <f t="array" aca="1" ref="B93:H93" ca="1">Jours+22+DATE(Calendrier7ans,OptionCalendrier7mois,1)-WEEKDAY(DATE(Calendrier7ans,OptionCalendrier7mois,1),OptionJoursemaine)</f>
        <v>46069</v>
      </c>
      <c r="C93" s="85">
        <f ca="1"/>
        <v>46070</v>
      </c>
      <c r="D93" s="85">
        <f ca="1"/>
        <v>46071</v>
      </c>
      <c r="E93" s="85">
        <f ca="1"/>
        <v>46072</v>
      </c>
      <c r="F93" s="85">
        <f ca="1"/>
        <v>46073</v>
      </c>
      <c r="G93" s="89">
        <f ca="1"/>
        <v>46074</v>
      </c>
      <c r="H93" s="89">
        <f ca="1"/>
        <v>46075</v>
      </c>
      <c r="I93" s="92"/>
    </row>
    <row r="94" spans="1:9" ht="56.25" customHeight="1" x14ac:dyDescent="0.3">
      <c r="B94" s="86"/>
      <c r="C94" s="86"/>
      <c r="D94" s="86"/>
      <c r="E94" s="86"/>
      <c r="F94" s="86"/>
      <c r="G94" s="90"/>
      <c r="H94" s="90"/>
    </row>
    <row r="95" spans="1:9" ht="16.5" customHeight="1" x14ac:dyDescent="0.3">
      <c r="B95" s="10">
        <f t="array" aca="1" ref="B95:H95" ca="1">Jours+29+DATE(Calendrier7ans,OptionCalendrier7mois,1)-WEEKDAY(DATE(Calendrier7ans,OptionCalendrier7mois,1),OptionJoursemaine)</f>
        <v>46076</v>
      </c>
      <c r="C95" s="10">
        <f ca="1"/>
        <v>46077</v>
      </c>
      <c r="D95" s="10">
        <f ca="1"/>
        <v>46078</v>
      </c>
      <c r="E95" s="10">
        <f ca="1"/>
        <v>46079</v>
      </c>
      <c r="F95" s="10">
        <f ca="1"/>
        <v>46080</v>
      </c>
      <c r="G95" s="31">
        <f ca="1"/>
        <v>46081</v>
      </c>
      <c r="H95" s="93">
        <f ca="1"/>
        <v>46082</v>
      </c>
    </row>
    <row r="96" spans="1:9" ht="57" customHeight="1" x14ac:dyDescent="0.3">
      <c r="B96" s="7"/>
      <c r="C96" s="7"/>
      <c r="D96" s="7"/>
      <c r="E96" s="7"/>
      <c r="F96" s="7"/>
      <c r="G96" s="33"/>
      <c r="H96" s="91"/>
    </row>
    <row r="97" spans="1:8" ht="16.5" customHeight="1" x14ac:dyDescent="0.3">
      <c r="B97" s="8">
        <f t="array" aca="1" ref="B97:C97" ca="1">Jours+36+DATE(Calendrier7ans,OptionCalendrier7mois,1)-WEEKDAY(DATE(Calendrier7ans,OptionCalendrier7mois,1),OptionJoursemaine)</f>
        <v>46083</v>
      </c>
      <c r="C97" s="8">
        <f ca="1"/>
        <v>46084</v>
      </c>
      <c r="D97" s="96" t="s">
        <v>1</v>
      </c>
      <c r="E97" s="97"/>
      <c r="F97" s="97"/>
      <c r="G97" s="97"/>
      <c r="H97" s="97"/>
    </row>
    <row r="98" spans="1:8" ht="63.75" customHeight="1" x14ac:dyDescent="0.3">
      <c r="B98" s="7"/>
      <c r="C98" s="7"/>
      <c r="D98" s="98"/>
      <c r="E98" s="98"/>
      <c r="F98" s="98"/>
      <c r="G98" s="98"/>
      <c r="H98" s="98"/>
    </row>
    <row r="99" spans="1:8" ht="54" customHeight="1" x14ac:dyDescent="0.7">
      <c r="A99" s="2"/>
      <c r="B99" s="19">
        <f ca="1">YEAR(DATE(Calendrier7ans,OptionCalendrier7mois+1,1))</f>
        <v>2026</v>
      </c>
      <c r="C99" s="99" t="str">
        <f ca="1">TEXT(DATE(Calendrier7ans,OptionCalendrier7mois+1,1),"mmmm")</f>
        <v>mars</v>
      </c>
      <c r="D99" s="99"/>
      <c r="E99" s="99"/>
      <c r="F99" s="6"/>
      <c r="G99" s="38"/>
      <c r="H99" s="37"/>
    </row>
    <row r="100" spans="1:8" ht="14.25" customHeight="1" x14ac:dyDescent="0.3">
      <c r="A100" s="3"/>
      <c r="B100" s="18" t="str">
        <f t="shared" ref="B100:H100" ca="1" si="7">UPPER(TEXT(B101,"jjjj"))</f>
        <v>LUNDI</v>
      </c>
      <c r="C100" s="18" t="str">
        <f t="shared" ca="1" si="7"/>
        <v>MARDI</v>
      </c>
      <c r="D100" s="13" t="str">
        <f t="shared" ca="1" si="7"/>
        <v>MERCREDI</v>
      </c>
      <c r="E100" s="18" t="str">
        <f t="shared" ca="1" si="7"/>
        <v>JEUDI</v>
      </c>
      <c r="F100" s="18" t="str">
        <f t="shared" ca="1" si="7"/>
        <v>VENDREDI</v>
      </c>
      <c r="G100" s="13" t="str">
        <f t="shared" ca="1" si="7"/>
        <v>SAMEDI</v>
      </c>
      <c r="H100" s="13" t="str">
        <f t="shared" ca="1" si="7"/>
        <v>DIMANCHE</v>
      </c>
    </row>
    <row r="101" spans="1:8" ht="16.5" customHeight="1" x14ac:dyDescent="0.3">
      <c r="B101" s="10">
        <f t="array" aca="1" ref="B101:H101" ca="1">Jours+1+DATE(Calendrier8ans,OptionCalendrier8mois,1)-WEEKDAY(DATE(Calendrier8ans,OptionCalendrier8mois,1),OptionJoursemaine)</f>
        <v>46076</v>
      </c>
      <c r="C101" s="10">
        <f ca="1"/>
        <v>46077</v>
      </c>
      <c r="D101" s="10">
        <f ca="1"/>
        <v>46078</v>
      </c>
      <c r="E101" s="10">
        <f ca="1"/>
        <v>46079</v>
      </c>
      <c r="F101" s="10">
        <f ca="1"/>
        <v>46080</v>
      </c>
      <c r="G101" s="31">
        <f ca="1"/>
        <v>46081</v>
      </c>
      <c r="H101" s="32">
        <f ca="1"/>
        <v>46082</v>
      </c>
    </row>
    <row r="102" spans="1:8" ht="56.25" customHeight="1" x14ac:dyDescent="0.3">
      <c r="B102" s="7"/>
      <c r="C102" s="7"/>
      <c r="D102" s="7"/>
      <c r="E102" s="7"/>
      <c r="F102" s="7"/>
      <c r="G102" s="33"/>
      <c r="H102" s="34"/>
    </row>
    <row r="103" spans="1:8" ht="16.5" customHeight="1" x14ac:dyDescent="0.3">
      <c r="B103" s="8">
        <f t="array" aca="1" ref="B103:H103" ca="1">Jours+8+DATE(Calendrier8ans,OptionCalendrier8mois,1)-WEEKDAY(DATE(Calendrier8ans,OptionCalendrier8mois,1),OptionJoursemaine)</f>
        <v>46083</v>
      </c>
      <c r="C103" s="8">
        <f ca="1"/>
        <v>46084</v>
      </c>
      <c r="D103" s="8">
        <f ca="1"/>
        <v>46085</v>
      </c>
      <c r="E103" s="8">
        <f ca="1"/>
        <v>46086</v>
      </c>
      <c r="F103" s="8">
        <f ca="1"/>
        <v>46087</v>
      </c>
      <c r="G103" s="35">
        <f ca="1"/>
        <v>46088</v>
      </c>
      <c r="H103" s="36">
        <f ca="1"/>
        <v>46089</v>
      </c>
    </row>
    <row r="104" spans="1:8" ht="56.25" customHeight="1" x14ac:dyDescent="0.3">
      <c r="B104" s="7"/>
      <c r="C104" s="7"/>
      <c r="D104" s="7"/>
      <c r="E104" s="7"/>
      <c r="F104" s="7"/>
      <c r="G104" s="33"/>
      <c r="H104" s="34"/>
    </row>
    <row r="105" spans="1:8" ht="16.5" customHeight="1" x14ac:dyDescent="0.3">
      <c r="B105" s="8">
        <f t="array" aca="1" ref="B105:H105" ca="1">Jours+15+DATE(Calendrier8ans,OptionCalendrier8mois,1)-WEEKDAY(DATE(Calendrier8ans,OptionCalendrier8mois,1),OptionJoursemaine)</f>
        <v>46090</v>
      </c>
      <c r="C105" s="8">
        <f ca="1"/>
        <v>46091</v>
      </c>
      <c r="D105" s="8">
        <f ca="1"/>
        <v>46092</v>
      </c>
      <c r="E105" s="8">
        <f ca="1"/>
        <v>46093</v>
      </c>
      <c r="F105" s="8">
        <f ca="1"/>
        <v>46094</v>
      </c>
      <c r="G105" s="35">
        <f ca="1"/>
        <v>46095</v>
      </c>
      <c r="H105" s="36">
        <f ca="1"/>
        <v>46096</v>
      </c>
    </row>
    <row r="106" spans="1:8" ht="56.25" customHeight="1" x14ac:dyDescent="0.3">
      <c r="B106" s="7"/>
      <c r="C106" s="7"/>
      <c r="D106" s="7"/>
      <c r="E106" s="7"/>
      <c r="F106" s="7"/>
      <c r="G106" s="33"/>
      <c r="H106" s="34"/>
    </row>
    <row r="107" spans="1:8" ht="16.5" customHeight="1" x14ac:dyDescent="0.3">
      <c r="B107" s="8">
        <f t="array" aca="1" ref="B107:H107" ca="1">Jours+22+DATE(Calendrier8ans,OptionCalendrier8mois,1)-WEEKDAY(DATE(Calendrier8ans,OptionCalendrier8mois,1),OptionJoursemaine)</f>
        <v>46097</v>
      </c>
      <c r="C107" s="8">
        <f ca="1"/>
        <v>46098</v>
      </c>
      <c r="D107" s="8">
        <f ca="1"/>
        <v>46099</v>
      </c>
      <c r="E107" s="8">
        <f ca="1"/>
        <v>46100</v>
      </c>
      <c r="F107" s="8">
        <f ca="1"/>
        <v>46101</v>
      </c>
      <c r="G107" s="35">
        <f ca="1"/>
        <v>46102</v>
      </c>
      <c r="H107" s="36">
        <f ca="1"/>
        <v>46103</v>
      </c>
    </row>
    <row r="108" spans="1:8" ht="56.25" customHeight="1" x14ac:dyDescent="0.3">
      <c r="B108" s="7"/>
      <c r="C108" s="7"/>
      <c r="D108" s="7"/>
      <c r="E108" s="7"/>
      <c r="F108" s="7"/>
      <c r="G108" s="33"/>
      <c r="H108" s="34"/>
    </row>
    <row r="109" spans="1:8" ht="16.5" customHeight="1" x14ac:dyDescent="0.3">
      <c r="B109" s="8">
        <f t="array" aca="1" ref="B109:H109" ca="1">Jours+29+DATE(Calendrier8ans,OptionCalendrier8mois,1)-WEEKDAY(DATE(Calendrier8ans,OptionCalendrier8mois,1),OptionJoursemaine)</f>
        <v>46104</v>
      </c>
      <c r="C109" s="8">
        <f ca="1"/>
        <v>46105</v>
      </c>
      <c r="D109" s="8">
        <f ca="1"/>
        <v>46106</v>
      </c>
      <c r="E109" s="8">
        <f ca="1"/>
        <v>46107</v>
      </c>
      <c r="F109" s="8">
        <f ca="1"/>
        <v>46108</v>
      </c>
      <c r="G109" s="35">
        <f ca="1"/>
        <v>46109</v>
      </c>
      <c r="H109" s="36">
        <f ca="1"/>
        <v>46110</v>
      </c>
    </row>
    <row r="110" spans="1:8" ht="57" customHeight="1" x14ac:dyDescent="0.3">
      <c r="B110" s="7"/>
      <c r="C110" s="7"/>
      <c r="D110" s="7"/>
      <c r="E110" s="7"/>
      <c r="F110" s="7"/>
      <c r="G110" s="33"/>
      <c r="H110" s="39"/>
    </row>
    <row r="111" spans="1:8" ht="16.5" customHeight="1" x14ac:dyDescent="0.3">
      <c r="B111" s="8">
        <f t="array" aca="1" ref="B111:C111" ca="1">Jours+36+DATE(Calendrier8ans,OptionCalendrier8mois,1)-WEEKDAY(DATE(Calendrier8ans,OptionCalendrier8mois,1),OptionJoursemaine)</f>
        <v>46111</v>
      </c>
      <c r="C111" s="8">
        <f ca="1"/>
        <v>46112</v>
      </c>
      <c r="D111" s="96" t="s">
        <v>1</v>
      </c>
      <c r="E111" s="97"/>
      <c r="F111" s="97"/>
      <c r="G111" s="97"/>
      <c r="H111" s="97"/>
    </row>
    <row r="112" spans="1:8" ht="63.75" customHeight="1" x14ac:dyDescent="0.3">
      <c r="B112" s="7"/>
      <c r="C112" s="7"/>
      <c r="D112" s="98"/>
      <c r="E112" s="98"/>
      <c r="F112" s="98"/>
      <c r="G112" s="98"/>
      <c r="H112" s="98"/>
    </row>
    <row r="113" spans="1:8" ht="54" customHeight="1" x14ac:dyDescent="0.7">
      <c r="A113" s="2"/>
      <c r="B113" s="19">
        <f ca="1">YEAR(DATE(Calendrier8ans,OptionCalendrier8mois+1,1))</f>
        <v>2026</v>
      </c>
      <c r="C113" s="99" t="str">
        <f ca="1">TEXT(DATE(Calendrier8ans,OptionCalendrier8mois+1,1),"mmmm")</f>
        <v>avril</v>
      </c>
      <c r="D113" s="99"/>
      <c r="E113" s="99"/>
      <c r="F113" s="6"/>
      <c r="G113" s="38"/>
      <c r="H113" s="37"/>
    </row>
    <row r="114" spans="1:8" ht="14.25" customHeight="1" x14ac:dyDescent="0.3">
      <c r="A114" s="3"/>
      <c r="B114" s="18" t="str">
        <f t="shared" ref="B114:H114" ca="1" si="8">UPPER(TEXT(B115,"jjjj"))</f>
        <v>LUNDI</v>
      </c>
      <c r="C114" s="18" t="str">
        <f t="shared" ca="1" si="8"/>
        <v>MARDI</v>
      </c>
      <c r="D114" s="13" t="str">
        <f t="shared" ca="1" si="8"/>
        <v>MERCREDI</v>
      </c>
      <c r="E114" s="18" t="str">
        <f t="shared" ca="1" si="8"/>
        <v>JEUDI</v>
      </c>
      <c r="F114" s="18" t="str">
        <f t="shared" ca="1" si="8"/>
        <v>VENDREDI</v>
      </c>
      <c r="G114" s="13" t="str">
        <f t="shared" ca="1" si="8"/>
        <v>SAMEDI</v>
      </c>
      <c r="H114" s="13" t="str">
        <f t="shared" ca="1" si="8"/>
        <v>DIMANCHE</v>
      </c>
    </row>
    <row r="115" spans="1:8" ht="16.5" customHeight="1" x14ac:dyDescent="0.3">
      <c r="B115" s="10">
        <f t="array" aca="1" ref="B115:H115" ca="1">Jours+1+DATE(Calendrier9ans,OptionCalendrier9mois,1)-WEEKDAY(DATE(Calendrier9ans,OptionCalendrier9mois,1),OptionJoursemaine)</f>
        <v>46111</v>
      </c>
      <c r="C115" s="10">
        <f ca="1"/>
        <v>46112</v>
      </c>
      <c r="D115" s="10">
        <f ca="1"/>
        <v>46113</v>
      </c>
      <c r="E115" s="10">
        <f ca="1"/>
        <v>46114</v>
      </c>
      <c r="F115" s="10">
        <f ca="1"/>
        <v>46115</v>
      </c>
      <c r="G115" s="81">
        <f ca="1"/>
        <v>46116</v>
      </c>
      <c r="H115" s="81">
        <f ca="1"/>
        <v>46117</v>
      </c>
    </row>
    <row r="116" spans="1:8" ht="56.25" customHeight="1" x14ac:dyDescent="0.3">
      <c r="B116" s="7"/>
      <c r="C116" s="7"/>
      <c r="D116" s="7"/>
      <c r="E116" s="7"/>
      <c r="F116" s="7"/>
      <c r="G116" s="71"/>
      <c r="H116" s="72"/>
    </row>
    <row r="117" spans="1:8" ht="16.5" customHeight="1" x14ac:dyDescent="0.3">
      <c r="B117" s="75">
        <f t="array" aca="1" ref="B117:H117" ca="1">Jours+8+DATE(Calendrier9ans,OptionCalendrier9mois,1)-WEEKDAY(DATE(Calendrier9ans,OptionCalendrier9mois,1),OptionJoursemaine)</f>
        <v>46118</v>
      </c>
      <c r="C117" s="75">
        <f ca="1"/>
        <v>46119</v>
      </c>
      <c r="D117" s="75">
        <f ca="1"/>
        <v>46120</v>
      </c>
      <c r="E117" s="75">
        <f ca="1"/>
        <v>46121</v>
      </c>
      <c r="F117" s="75">
        <f ca="1"/>
        <v>46122</v>
      </c>
      <c r="G117" s="73">
        <f ca="1"/>
        <v>46123</v>
      </c>
      <c r="H117" s="74">
        <f ca="1"/>
        <v>46124</v>
      </c>
    </row>
    <row r="118" spans="1:8" ht="56.25" customHeight="1" x14ac:dyDescent="0.3">
      <c r="B118" s="76"/>
      <c r="C118" s="76"/>
      <c r="D118" s="76"/>
      <c r="E118" s="76"/>
      <c r="F118" s="76"/>
      <c r="G118" s="71"/>
      <c r="H118" s="72"/>
    </row>
    <row r="119" spans="1:8" ht="16.5" customHeight="1" x14ac:dyDescent="0.3">
      <c r="B119" s="75">
        <f t="array" aca="1" ref="B119:H119" ca="1">Jours+15+DATE(Calendrier9ans,OptionCalendrier9mois,1)-WEEKDAY(DATE(Calendrier9ans,OptionCalendrier9mois,1),OptionJoursemaine)</f>
        <v>46125</v>
      </c>
      <c r="C119" s="75">
        <f ca="1"/>
        <v>46126</v>
      </c>
      <c r="D119" s="75">
        <f ca="1"/>
        <v>46127</v>
      </c>
      <c r="E119" s="75">
        <f ca="1"/>
        <v>46128</v>
      </c>
      <c r="F119" s="75">
        <f ca="1"/>
        <v>46129</v>
      </c>
      <c r="G119" s="73">
        <f ca="1"/>
        <v>46130</v>
      </c>
      <c r="H119" s="74">
        <f ca="1"/>
        <v>46131</v>
      </c>
    </row>
    <row r="120" spans="1:8" ht="56.25" customHeight="1" x14ac:dyDescent="0.3">
      <c r="B120" s="76"/>
      <c r="C120" s="76"/>
      <c r="D120" s="76"/>
      <c r="E120" s="76"/>
      <c r="F120" s="76"/>
      <c r="G120" s="71"/>
      <c r="H120" s="72"/>
    </row>
    <row r="121" spans="1:8" ht="16.5" customHeight="1" x14ac:dyDescent="0.3">
      <c r="B121" s="8">
        <f t="array" aca="1" ref="B121:H121" ca="1">Jours+22+DATE(Calendrier9ans,OptionCalendrier9mois,1)-WEEKDAY(DATE(Calendrier9ans,OptionCalendrier9mois,1),OptionJoursemaine)</f>
        <v>46132</v>
      </c>
      <c r="C121" s="8">
        <f ca="1"/>
        <v>46133</v>
      </c>
      <c r="D121" s="8">
        <f ca="1"/>
        <v>46134</v>
      </c>
      <c r="E121" s="8">
        <f ca="1"/>
        <v>46135</v>
      </c>
      <c r="F121" s="8">
        <f ca="1"/>
        <v>46136</v>
      </c>
      <c r="G121" s="35">
        <f ca="1"/>
        <v>46137</v>
      </c>
      <c r="H121" s="36">
        <f ca="1"/>
        <v>46138</v>
      </c>
    </row>
    <row r="122" spans="1:8" ht="56.25" customHeight="1" x14ac:dyDescent="0.3">
      <c r="B122" s="7"/>
      <c r="C122" s="7"/>
      <c r="D122" s="7"/>
      <c r="E122" s="7"/>
      <c r="F122" s="7"/>
      <c r="G122" s="33"/>
      <c r="H122" s="34"/>
    </row>
    <row r="123" spans="1:8" ht="16.5" customHeight="1" x14ac:dyDescent="0.3">
      <c r="B123" s="8">
        <f t="array" aca="1" ref="B123:H123" ca="1">Jours+29+DATE(Calendrier9ans,OptionCalendrier9mois,1)-WEEKDAY(DATE(Calendrier9ans,OptionCalendrier9mois,1),OptionJoursemaine)</f>
        <v>46139</v>
      </c>
      <c r="C123" s="8">
        <f ca="1"/>
        <v>46140</v>
      </c>
      <c r="D123" s="8">
        <f ca="1"/>
        <v>46141</v>
      </c>
      <c r="E123" s="8">
        <f ca="1"/>
        <v>46142</v>
      </c>
      <c r="F123" s="8">
        <f ca="1"/>
        <v>46143</v>
      </c>
      <c r="G123" s="35">
        <f ca="1"/>
        <v>46144</v>
      </c>
      <c r="H123" s="36">
        <f ca="1"/>
        <v>46145</v>
      </c>
    </row>
    <row r="124" spans="1:8" ht="57" customHeight="1" x14ac:dyDescent="0.3">
      <c r="B124" s="7"/>
      <c r="C124" s="7"/>
      <c r="D124" s="7"/>
      <c r="E124" s="7"/>
      <c r="F124" s="7"/>
      <c r="G124" s="33"/>
      <c r="H124" s="39"/>
    </row>
    <row r="125" spans="1:8" ht="16.5" customHeight="1" x14ac:dyDescent="0.3">
      <c r="B125" s="8">
        <f t="array" aca="1" ref="B125:C125" ca="1">Jours+36+DATE(Calendrier9ans,OptionCalendrier9mois,1)-WEEKDAY(DATE(Calendrier9ans,OptionCalendrier9mois,1),OptionJoursemaine)</f>
        <v>46146</v>
      </c>
      <c r="C125" s="8">
        <f ca="1"/>
        <v>46147</v>
      </c>
      <c r="D125" s="96" t="s">
        <v>1</v>
      </c>
      <c r="E125" s="97"/>
      <c r="F125" s="97"/>
      <c r="G125" s="97"/>
      <c r="H125" s="97"/>
    </row>
    <row r="126" spans="1:8" ht="63.75" customHeight="1" x14ac:dyDescent="0.3">
      <c r="B126" s="7"/>
      <c r="C126" s="7"/>
      <c r="D126" s="98"/>
      <c r="E126" s="98"/>
      <c r="F126" s="98"/>
      <c r="G126" s="98"/>
      <c r="H126" s="98"/>
    </row>
    <row r="127" spans="1:8" ht="54" customHeight="1" x14ac:dyDescent="0.7">
      <c r="A127" s="2"/>
      <c r="B127" s="21">
        <f ca="1">YEAR(DATE(Calendrier9ans,OptionCalendrier9mois+1,1))</f>
        <v>2026</v>
      </c>
      <c r="C127" s="95" t="str">
        <f ca="1">TEXT(DATE(Calendrier9ans,OptionCalendrier9mois+1,1),"mmmm")</f>
        <v>mai</v>
      </c>
      <c r="D127" s="95"/>
      <c r="E127" s="95"/>
      <c r="F127" s="6"/>
      <c r="G127" s="38"/>
      <c r="H127" s="37"/>
    </row>
    <row r="128" spans="1:8" ht="14.25" customHeight="1" x14ac:dyDescent="0.3">
      <c r="A128" s="3"/>
      <c r="B128" s="20" t="str">
        <f t="shared" ref="B128:H128" ca="1" si="9">UPPER(TEXT(B129,"jjjj"))</f>
        <v>LUNDI</v>
      </c>
      <c r="C128" s="20" t="str">
        <f t="shared" ca="1" si="9"/>
        <v>MARDI</v>
      </c>
      <c r="D128" s="79" t="str">
        <f t="shared" ca="1" si="9"/>
        <v>MERCREDI</v>
      </c>
      <c r="E128" s="20" t="str">
        <f t="shared" ca="1" si="9"/>
        <v>JEUDI</v>
      </c>
      <c r="F128" s="20" t="str">
        <f t="shared" ca="1" si="9"/>
        <v>VENDREDI</v>
      </c>
      <c r="G128" s="79" t="str">
        <f t="shared" ca="1" si="9"/>
        <v>SAMEDI</v>
      </c>
      <c r="H128" s="79" t="str">
        <f t="shared" ca="1" si="9"/>
        <v>DIMANCHE</v>
      </c>
    </row>
    <row r="129" spans="2:8" ht="16.5" customHeight="1" x14ac:dyDescent="0.3">
      <c r="B129" s="10">
        <f t="array" aca="1" ref="B129:H129" ca="1">Jours+1+DATE(Calendrier10ans,OptionCalendrier10mois,1)-WEEKDAY(DATE(Calendrier10ans,OptionCalendrier10mois,1),OptionJoursemaine)</f>
        <v>46139</v>
      </c>
      <c r="C129" s="10">
        <f ca="1"/>
        <v>46140</v>
      </c>
      <c r="D129" s="10">
        <f ca="1"/>
        <v>46141</v>
      </c>
      <c r="E129" s="10">
        <f ca="1"/>
        <v>46142</v>
      </c>
      <c r="F129" s="78">
        <f ca="1"/>
        <v>46143</v>
      </c>
      <c r="G129" s="31">
        <f ca="1"/>
        <v>46144</v>
      </c>
      <c r="H129" s="32">
        <f ca="1"/>
        <v>46145</v>
      </c>
    </row>
    <row r="130" spans="2:8" ht="56.25" customHeight="1" x14ac:dyDescent="0.3">
      <c r="B130" s="7"/>
      <c r="C130" s="7"/>
      <c r="D130" s="7"/>
      <c r="E130" s="7"/>
      <c r="F130" s="57"/>
      <c r="G130" s="33"/>
      <c r="H130" s="34"/>
    </row>
    <row r="131" spans="2:8" ht="16.5" customHeight="1" x14ac:dyDescent="0.3">
      <c r="B131" s="8">
        <f t="array" aca="1" ref="B131:H131" ca="1">Jours+8+DATE(Calendrier10ans,OptionCalendrier10mois,1)-WEEKDAY(DATE(Calendrier10ans,OptionCalendrier10mois,1),OptionJoursemaine)</f>
        <v>46146</v>
      </c>
      <c r="C131" s="8">
        <f ca="1"/>
        <v>46147</v>
      </c>
      <c r="D131" s="8">
        <f ca="1"/>
        <v>46148</v>
      </c>
      <c r="E131" s="8">
        <f ca="1"/>
        <v>46149</v>
      </c>
      <c r="F131" s="56">
        <f ca="1"/>
        <v>46150</v>
      </c>
      <c r="G131" s="35">
        <f ca="1"/>
        <v>46151</v>
      </c>
      <c r="H131" s="36">
        <f ca="1"/>
        <v>46152</v>
      </c>
    </row>
    <row r="132" spans="2:8" ht="56.25" customHeight="1" x14ac:dyDescent="0.3">
      <c r="B132" s="7"/>
      <c r="C132" s="7"/>
      <c r="D132" s="7"/>
      <c r="E132" s="7"/>
      <c r="F132" s="57"/>
      <c r="G132" s="33"/>
      <c r="H132" s="34"/>
    </row>
    <row r="133" spans="2:8" ht="16.5" customHeight="1" x14ac:dyDescent="0.3">
      <c r="B133" s="8">
        <f t="array" aca="1" ref="B133:H133" ca="1">Jours+15+DATE(Calendrier10ans,OptionCalendrier10mois,1)-WEEKDAY(DATE(Calendrier10ans,OptionCalendrier10mois,1),OptionJoursemaine)</f>
        <v>46153</v>
      </c>
      <c r="C133" s="8">
        <f ca="1"/>
        <v>46154</v>
      </c>
      <c r="D133" s="8">
        <f ca="1"/>
        <v>46155</v>
      </c>
      <c r="E133" s="56">
        <f ca="1"/>
        <v>46156</v>
      </c>
      <c r="F133" s="29">
        <f ca="1"/>
        <v>46157</v>
      </c>
      <c r="G133" s="35">
        <f ca="1"/>
        <v>46158</v>
      </c>
      <c r="H133" s="36">
        <f ca="1"/>
        <v>46159</v>
      </c>
    </row>
    <row r="134" spans="2:8" ht="56.25" customHeight="1" x14ac:dyDescent="0.3">
      <c r="B134" s="7"/>
      <c r="C134" s="7"/>
      <c r="D134" s="7"/>
      <c r="E134" s="30"/>
      <c r="F134" s="30"/>
      <c r="G134" s="33"/>
      <c r="H134" s="34"/>
    </row>
    <row r="135" spans="2:8" ht="16.5" customHeight="1" x14ac:dyDescent="0.3">
      <c r="B135" s="8">
        <f t="array" aca="1" ref="B135:H135" ca="1">Jours+22+DATE(Calendrier10ans,OptionCalendrier10mois,1)-WEEKDAY(DATE(Calendrier10ans,OptionCalendrier10mois,1),OptionJoursemaine)</f>
        <v>46160</v>
      </c>
      <c r="C135" s="8">
        <f ca="1"/>
        <v>46161</v>
      </c>
      <c r="D135" s="8">
        <f ca="1"/>
        <v>46162</v>
      </c>
      <c r="E135" s="8">
        <f ca="1"/>
        <v>46163</v>
      </c>
      <c r="F135" s="8">
        <f ca="1"/>
        <v>46164</v>
      </c>
      <c r="G135" s="35">
        <f ca="1"/>
        <v>46165</v>
      </c>
      <c r="H135" s="36">
        <f ca="1"/>
        <v>46166</v>
      </c>
    </row>
    <row r="136" spans="2:8" ht="56.25" customHeight="1" x14ac:dyDescent="0.3">
      <c r="B136" s="7"/>
      <c r="C136" s="7"/>
      <c r="D136" s="7"/>
      <c r="E136" s="7"/>
      <c r="F136" s="7"/>
      <c r="G136" s="33"/>
      <c r="H136" s="34"/>
    </row>
    <row r="137" spans="2:8" ht="16.5" customHeight="1" x14ac:dyDescent="0.3">
      <c r="B137" s="56">
        <f t="array" aca="1" ref="B137:H137" ca="1">Jours+29+DATE(Calendrier10ans,OptionCalendrier10mois,1)-WEEKDAY(DATE(Calendrier10ans,OptionCalendrier10mois,1),OptionJoursemaine)</f>
        <v>46167</v>
      </c>
      <c r="C137" s="8">
        <f ca="1"/>
        <v>46168</v>
      </c>
      <c r="D137" s="8">
        <f ca="1"/>
        <v>46169</v>
      </c>
      <c r="E137" s="8">
        <f ca="1"/>
        <v>46170</v>
      </c>
      <c r="F137" s="8">
        <f ca="1"/>
        <v>46171</v>
      </c>
      <c r="G137" s="35">
        <f ca="1"/>
        <v>46172</v>
      </c>
      <c r="H137" s="36">
        <f ca="1"/>
        <v>46173</v>
      </c>
    </row>
    <row r="138" spans="2:8" ht="57" customHeight="1" x14ac:dyDescent="0.3">
      <c r="B138" s="30"/>
      <c r="C138" s="7"/>
      <c r="D138" s="7"/>
      <c r="E138" s="7"/>
      <c r="F138" s="7"/>
      <c r="G138" s="33"/>
      <c r="H138" s="39"/>
    </row>
    <row r="139" spans="2:8" ht="16.5" customHeight="1" x14ac:dyDescent="0.3">
      <c r="B139" s="8">
        <f t="array" aca="1" ref="B139:C139" ca="1">Jours+36+DATE(Calendrier10ans,OptionCalendrier10mois,1)-WEEKDAY(DATE(Calendrier10ans,OptionCalendrier10mois,1),OptionJoursemaine)</f>
        <v>46174</v>
      </c>
      <c r="C139" s="8">
        <f ca="1"/>
        <v>46175</v>
      </c>
      <c r="D139" s="96" t="s">
        <v>1</v>
      </c>
      <c r="E139" s="97"/>
      <c r="F139" s="97"/>
      <c r="G139" s="97"/>
      <c r="H139" s="97"/>
    </row>
    <row r="140" spans="2:8" ht="63.75" customHeight="1" x14ac:dyDescent="0.3">
      <c r="B140" s="7"/>
      <c r="C140" s="7"/>
      <c r="D140" s="98"/>
      <c r="E140" s="98"/>
      <c r="F140" s="98"/>
      <c r="G140" s="98"/>
      <c r="H140" s="98"/>
    </row>
    <row r="141" spans="2:8" ht="54" customHeight="1" x14ac:dyDescent="0.7">
      <c r="B141" s="21">
        <f ca="1">YEAR(DATE(Calendrier10ans,OptionCalendrier10mois+1,1))</f>
        <v>2026</v>
      </c>
      <c r="C141" s="95" t="str">
        <f ca="1">TEXT(DATE(Calendrier10ans,OptionCalendrier10mois+1,1),"mmmm")</f>
        <v>juin</v>
      </c>
      <c r="D141" s="95"/>
      <c r="E141" s="95"/>
      <c r="F141" s="6"/>
      <c r="G141" s="38"/>
      <c r="H141" s="37"/>
    </row>
    <row r="142" spans="2:8" ht="14.25" customHeight="1" x14ac:dyDescent="0.3">
      <c r="B142" s="20" t="str">
        <f t="shared" ref="B142:H142" ca="1" si="10">UPPER(TEXT(B143,"jjjj"))</f>
        <v>LUNDI</v>
      </c>
      <c r="C142" s="20" t="str">
        <f t="shared" ca="1" si="10"/>
        <v>MARDI</v>
      </c>
      <c r="D142" s="79" t="str">
        <f t="shared" ca="1" si="10"/>
        <v>MERCREDI</v>
      </c>
      <c r="E142" s="20" t="str">
        <f t="shared" ca="1" si="10"/>
        <v>JEUDI</v>
      </c>
      <c r="F142" s="20" t="str">
        <f t="shared" ca="1" si="10"/>
        <v>VENDREDI</v>
      </c>
      <c r="G142" s="79" t="str">
        <f t="shared" ca="1" si="10"/>
        <v>SAMEDI</v>
      </c>
      <c r="H142" s="79" t="str">
        <f t="shared" ca="1" si="10"/>
        <v>DIMANCHE</v>
      </c>
    </row>
    <row r="143" spans="2:8" ht="16.5" customHeight="1" x14ac:dyDescent="0.3">
      <c r="B143" s="10">
        <f t="array" aca="1" ref="B143:H143" ca="1">Jours+1+DATE(Calendrier11ans,OptionCalendrier11mois,1)-WEEKDAY(DATE(Calendrier11ans,OptionCalendrier11mois,1),OptionJoursemaine)</f>
        <v>46174</v>
      </c>
      <c r="C143" s="10">
        <f ca="1"/>
        <v>46175</v>
      </c>
      <c r="D143" s="10">
        <f ca="1"/>
        <v>46176</v>
      </c>
      <c r="E143" s="10">
        <f ca="1"/>
        <v>46177</v>
      </c>
      <c r="F143" s="10">
        <f ca="1"/>
        <v>46178</v>
      </c>
      <c r="G143" s="31">
        <f ca="1"/>
        <v>46179</v>
      </c>
      <c r="H143" s="32">
        <f ca="1"/>
        <v>46180</v>
      </c>
    </row>
    <row r="144" spans="2:8" ht="56.25" customHeight="1" x14ac:dyDescent="0.3">
      <c r="B144" s="7"/>
      <c r="C144" s="7"/>
      <c r="D144" s="7"/>
      <c r="E144" s="7"/>
      <c r="F144" s="7"/>
      <c r="G144" s="33"/>
      <c r="H144" s="34"/>
    </row>
    <row r="145" spans="2:27" ht="16.5" customHeight="1" x14ac:dyDescent="0.3">
      <c r="B145" s="8">
        <f t="array" aca="1" ref="B145:H145" ca="1">Jours+8+DATE(Calendrier11ans,OptionCalendrier11mois,1)-WEEKDAY(DATE(Calendrier11ans,OptionCalendrier11mois,1),OptionJoursemaine)</f>
        <v>46181</v>
      </c>
      <c r="C145" s="8">
        <f ca="1"/>
        <v>46182</v>
      </c>
      <c r="D145" s="8">
        <f ca="1"/>
        <v>46183</v>
      </c>
      <c r="E145" s="8">
        <f ca="1"/>
        <v>46184</v>
      </c>
      <c r="F145" s="8">
        <f ca="1"/>
        <v>46185</v>
      </c>
      <c r="G145" s="35">
        <f ca="1"/>
        <v>46186</v>
      </c>
      <c r="H145" s="36">
        <f ca="1"/>
        <v>46187</v>
      </c>
    </row>
    <row r="146" spans="2:27" ht="56.25" customHeight="1" x14ac:dyDescent="0.3">
      <c r="B146" s="7"/>
      <c r="C146" s="7"/>
      <c r="D146" s="7"/>
      <c r="E146" s="7"/>
      <c r="F146" s="7"/>
      <c r="G146" s="33"/>
      <c r="H146" s="34"/>
    </row>
    <row r="147" spans="2:27" ht="16.5" customHeight="1" x14ac:dyDescent="0.3">
      <c r="B147" s="8">
        <f t="array" aca="1" ref="B147:H147" ca="1">Jours+15+DATE(Calendrier11ans,OptionCalendrier11mois,1)-WEEKDAY(DATE(Calendrier11ans,OptionCalendrier11mois,1),OptionJoursemaine)</f>
        <v>46188</v>
      </c>
      <c r="C147" s="8">
        <f ca="1"/>
        <v>46189</v>
      </c>
      <c r="D147" s="8">
        <f ca="1"/>
        <v>46190</v>
      </c>
      <c r="E147" s="8">
        <f ca="1"/>
        <v>46191</v>
      </c>
      <c r="F147" s="8">
        <f ca="1"/>
        <v>46192</v>
      </c>
      <c r="G147" s="35">
        <f ca="1"/>
        <v>46193</v>
      </c>
      <c r="H147" s="36">
        <f ca="1"/>
        <v>46194</v>
      </c>
    </row>
    <row r="148" spans="2:27" ht="56.25" customHeight="1" x14ac:dyDescent="0.3">
      <c r="B148" s="7"/>
      <c r="C148" s="7"/>
      <c r="D148" s="7"/>
      <c r="E148" s="7"/>
      <c r="F148" s="7"/>
      <c r="G148" s="33"/>
      <c r="H148" s="34"/>
    </row>
    <row r="149" spans="2:27" ht="16.5" customHeight="1" x14ac:dyDescent="0.3">
      <c r="B149" s="8">
        <f t="array" aca="1" ref="B149:H149" ca="1">Jours+22+DATE(Calendrier11ans,OptionCalendrier11mois,1)-WEEKDAY(DATE(Calendrier11ans,OptionCalendrier11mois,1),OptionJoursemaine)</f>
        <v>46195</v>
      </c>
      <c r="C149" s="8">
        <f ca="1"/>
        <v>46196</v>
      </c>
      <c r="D149" s="8">
        <f ca="1"/>
        <v>46197</v>
      </c>
      <c r="E149" s="8">
        <f ca="1"/>
        <v>46198</v>
      </c>
      <c r="F149" s="8">
        <f ca="1"/>
        <v>46199</v>
      </c>
      <c r="G149" s="35">
        <f ca="1"/>
        <v>46200</v>
      </c>
      <c r="H149" s="36">
        <f ca="1"/>
        <v>46201</v>
      </c>
    </row>
    <row r="150" spans="2:27" ht="56.25" customHeight="1" x14ac:dyDescent="0.3">
      <c r="B150" s="7"/>
      <c r="C150" s="7"/>
      <c r="D150" s="7"/>
      <c r="E150" s="7"/>
      <c r="F150" s="7"/>
      <c r="G150" s="33"/>
      <c r="H150" s="34"/>
    </row>
    <row r="151" spans="2:27" ht="16.5" customHeight="1" x14ac:dyDescent="0.3">
      <c r="B151" s="8">
        <f t="array" aca="1" ref="B151:H151" ca="1">Jours+29+DATE(Calendrier11ans,OptionCalendrier11mois,1)-WEEKDAY(DATE(Calendrier11ans,OptionCalendrier11mois,1),OptionJoursemaine)</f>
        <v>46202</v>
      </c>
      <c r="C151" s="8">
        <f ca="1"/>
        <v>46203</v>
      </c>
      <c r="D151" s="8">
        <f ca="1"/>
        <v>46204</v>
      </c>
      <c r="E151" s="8">
        <f ca="1"/>
        <v>46205</v>
      </c>
      <c r="F151" s="8">
        <f ca="1"/>
        <v>46206</v>
      </c>
      <c r="G151" s="35">
        <f ca="1"/>
        <v>46207</v>
      </c>
      <c r="H151" s="36">
        <f ca="1"/>
        <v>46208</v>
      </c>
    </row>
    <row r="152" spans="2:27" ht="57" customHeight="1" x14ac:dyDescent="0.3">
      <c r="B152" s="7"/>
      <c r="C152" s="7"/>
      <c r="D152" s="7"/>
      <c r="E152" s="7"/>
      <c r="F152" s="7"/>
      <c r="G152" s="33"/>
      <c r="H152" s="39"/>
    </row>
    <row r="153" spans="2:27" ht="16.5" customHeight="1" x14ac:dyDescent="0.3">
      <c r="B153" s="8">
        <f t="array" aca="1" ref="B153:C153" ca="1">Jours+36+DATE(Calendrier11ans,OptionCalendrier11mois,1)-WEEKDAY(DATE(Calendrier11ans,OptionCalendrier11mois,1),OptionJoursemaine)</f>
        <v>46209</v>
      </c>
      <c r="C153" s="8">
        <f ca="1"/>
        <v>46210</v>
      </c>
      <c r="D153" s="96" t="s">
        <v>1</v>
      </c>
      <c r="E153" s="97"/>
      <c r="F153" s="97"/>
      <c r="G153" s="97"/>
      <c r="H153" s="97"/>
    </row>
    <row r="154" spans="2:27" ht="63.75" customHeight="1" x14ac:dyDescent="0.3">
      <c r="B154" s="7"/>
      <c r="C154" s="7"/>
      <c r="D154" s="98"/>
      <c r="E154" s="98"/>
      <c r="F154" s="98"/>
      <c r="G154" s="98"/>
      <c r="H154" s="98"/>
    </row>
    <row r="155" spans="2:27" ht="54" customHeight="1" x14ac:dyDescent="0.7">
      <c r="B155" s="21">
        <f ca="1">YEAR(DATE(Calendrier11ans,OptionCalendrier11mois+1,1))</f>
        <v>2026</v>
      </c>
      <c r="C155" s="95" t="str">
        <f ca="1">TEXT(DATE(Calendrier11ans,OptionCalendrier11mois+1,1),"mmmm")</f>
        <v>juillet</v>
      </c>
      <c r="D155" s="95"/>
      <c r="E155" s="95"/>
      <c r="F155" s="6"/>
      <c r="G155" s="38"/>
      <c r="H155" s="37"/>
    </row>
    <row r="156" spans="2:27" ht="14.25" customHeight="1" x14ac:dyDescent="0.3">
      <c r="B156" s="20" t="str">
        <f t="shared" ref="B156:H156" ca="1" si="11">UPPER(TEXT(B157,"jjjj"))</f>
        <v>LUNDI</v>
      </c>
      <c r="C156" s="20" t="str">
        <f t="shared" ca="1" si="11"/>
        <v>MARDI</v>
      </c>
      <c r="D156" s="79" t="str">
        <f t="shared" ca="1" si="11"/>
        <v>MERCREDI</v>
      </c>
      <c r="E156" s="20" t="str">
        <f t="shared" ca="1" si="11"/>
        <v>JEUDI</v>
      </c>
      <c r="F156" s="20" t="str">
        <f t="shared" ca="1" si="11"/>
        <v>VENDREDI</v>
      </c>
      <c r="G156" s="79" t="str">
        <f t="shared" ca="1" si="11"/>
        <v>SAMEDI</v>
      </c>
      <c r="H156" s="79" t="str">
        <f t="shared" ca="1" si="11"/>
        <v>DIMANCHE</v>
      </c>
    </row>
    <row r="157" spans="2:27" ht="16.5" customHeight="1" x14ac:dyDescent="0.3">
      <c r="B157" s="10">
        <f t="array" aca="1" ref="B157:H157" ca="1">Jours+1+DATE(Calendrier12ans,OptionCalendrier12mois,1)-WEEKDAY(DATE(Calendrier12ans,OptionCalendrier12mois,1),OptionJoursemaine)</f>
        <v>46202</v>
      </c>
      <c r="C157" s="10">
        <f ca="1"/>
        <v>46203</v>
      </c>
      <c r="D157" s="10">
        <f ca="1"/>
        <v>46204</v>
      </c>
      <c r="E157" s="10">
        <f ca="1"/>
        <v>46205</v>
      </c>
      <c r="F157" s="10">
        <f ca="1"/>
        <v>46206</v>
      </c>
      <c r="G157" s="31">
        <f ca="1"/>
        <v>46207</v>
      </c>
      <c r="H157" s="32">
        <f ca="1"/>
        <v>46208</v>
      </c>
      <c r="AA157" s="20"/>
    </row>
    <row r="158" spans="2:27" ht="56.25" customHeight="1" x14ac:dyDescent="0.3">
      <c r="B158" s="7"/>
      <c r="C158" s="7"/>
      <c r="D158" s="7"/>
      <c r="E158" s="7"/>
      <c r="F158" s="7"/>
      <c r="G158" s="33"/>
      <c r="H158" s="34"/>
    </row>
    <row r="159" spans="2:27" ht="16.5" customHeight="1" x14ac:dyDescent="0.3">
      <c r="B159" s="27">
        <f t="array" aca="1" ref="B159:H159" ca="1">Jours+8+DATE(Calendrier12ans,OptionCalendrier12mois,1)-WEEKDAY(DATE(Calendrier12ans,OptionCalendrier12mois,1),OptionJoursemaine)</f>
        <v>46209</v>
      </c>
      <c r="C159" s="27">
        <f ca="1"/>
        <v>46210</v>
      </c>
      <c r="D159" s="27">
        <f ca="1"/>
        <v>46211</v>
      </c>
      <c r="E159" s="27">
        <f ca="1"/>
        <v>46212</v>
      </c>
      <c r="F159" s="27">
        <f ca="1"/>
        <v>46213</v>
      </c>
      <c r="G159" s="50">
        <f ca="1"/>
        <v>46214</v>
      </c>
      <c r="H159" s="51">
        <f ca="1"/>
        <v>46215</v>
      </c>
    </row>
    <row r="160" spans="2:27" ht="56.25" customHeight="1" x14ac:dyDescent="0.3">
      <c r="B160" s="28"/>
      <c r="C160" s="28"/>
      <c r="D160" s="28"/>
      <c r="E160" s="28"/>
      <c r="F160" s="28"/>
      <c r="G160" s="52"/>
      <c r="H160" s="53"/>
    </row>
    <row r="161" spans="2:8" ht="16.5" customHeight="1" x14ac:dyDescent="0.3">
      <c r="B161" s="27">
        <f t="array" aca="1" ref="B161:H161" ca="1">Jours+15+DATE(Calendrier12ans,OptionCalendrier12mois,1)-WEEKDAY(DATE(Calendrier12ans,OptionCalendrier12mois,1),OptionJoursemaine)</f>
        <v>46216</v>
      </c>
      <c r="C161" s="27">
        <f ca="1"/>
        <v>46217</v>
      </c>
      <c r="D161" s="27">
        <f ca="1"/>
        <v>46218</v>
      </c>
      <c r="E161" s="27">
        <f ca="1"/>
        <v>46219</v>
      </c>
      <c r="F161" s="27">
        <f ca="1"/>
        <v>46220</v>
      </c>
      <c r="G161" s="50">
        <f ca="1"/>
        <v>46221</v>
      </c>
      <c r="H161" s="51">
        <f ca="1"/>
        <v>46222</v>
      </c>
    </row>
    <row r="162" spans="2:8" ht="56.25" customHeight="1" x14ac:dyDescent="0.3">
      <c r="B162" s="28"/>
      <c r="C162" s="28"/>
      <c r="D162" s="28"/>
      <c r="E162" s="28"/>
      <c r="F162" s="28"/>
      <c r="G162" s="52"/>
      <c r="H162" s="53"/>
    </row>
    <row r="163" spans="2:8" ht="16.5" customHeight="1" x14ac:dyDescent="0.3">
      <c r="B163" s="27">
        <f t="array" aca="1" ref="B163:H163" ca="1">Jours+22+DATE(Calendrier12ans,OptionCalendrier12mois,1)-WEEKDAY(DATE(Calendrier12ans,OptionCalendrier12mois,1),OptionJoursemaine)</f>
        <v>46223</v>
      </c>
      <c r="C163" s="27">
        <f ca="1"/>
        <v>46224</v>
      </c>
      <c r="D163" s="27">
        <f ca="1"/>
        <v>46225</v>
      </c>
      <c r="E163" s="27">
        <f ca="1"/>
        <v>46226</v>
      </c>
      <c r="F163" s="27">
        <f ca="1"/>
        <v>46227</v>
      </c>
      <c r="G163" s="50">
        <f ca="1"/>
        <v>46228</v>
      </c>
      <c r="H163" s="51">
        <f ca="1"/>
        <v>46229</v>
      </c>
    </row>
    <row r="164" spans="2:8" ht="56.25" customHeight="1" x14ac:dyDescent="0.3">
      <c r="B164" s="28"/>
      <c r="C164" s="28"/>
      <c r="D164" s="28"/>
      <c r="E164" s="28"/>
      <c r="F164" s="28"/>
      <c r="G164" s="52"/>
      <c r="H164" s="53"/>
    </row>
    <row r="165" spans="2:8" ht="16.5" customHeight="1" x14ac:dyDescent="0.3">
      <c r="B165" s="27">
        <f t="array" aca="1" ref="B165:H165" ca="1">Jours+29+DATE(Calendrier12ans,OptionCalendrier12mois,1)-WEEKDAY(DATE(Calendrier12ans,OptionCalendrier12mois,1),OptionJoursemaine)</f>
        <v>46230</v>
      </c>
      <c r="C165" s="27">
        <f ca="1"/>
        <v>46231</v>
      </c>
      <c r="D165" s="27">
        <f ca="1"/>
        <v>46232</v>
      </c>
      <c r="E165" s="27">
        <f ca="1"/>
        <v>46233</v>
      </c>
      <c r="F165" s="27">
        <f ca="1"/>
        <v>46234</v>
      </c>
      <c r="G165" s="50">
        <f ca="1"/>
        <v>46235</v>
      </c>
      <c r="H165" s="51">
        <f ca="1"/>
        <v>46236</v>
      </c>
    </row>
    <row r="166" spans="2:8" ht="57" customHeight="1" x14ac:dyDescent="0.3">
      <c r="B166" s="28"/>
      <c r="C166" s="28"/>
      <c r="D166" s="28"/>
      <c r="E166" s="28"/>
      <c r="F166" s="28"/>
      <c r="G166" s="52"/>
      <c r="H166" s="54"/>
    </row>
    <row r="167" spans="2:8" ht="16.5" customHeight="1" x14ac:dyDescent="0.3">
      <c r="B167" s="27">
        <f t="array" aca="1" ref="B167:C167" ca="1">Jours+36+DATE(Calendrier12ans,OptionCalendrier12mois,1)-WEEKDAY(DATE(Calendrier12ans,OptionCalendrier12mois,1),OptionJoursemaine)</f>
        <v>46237</v>
      </c>
      <c r="C167" s="27">
        <f ca="1"/>
        <v>46238</v>
      </c>
      <c r="D167" s="96" t="s">
        <v>1</v>
      </c>
      <c r="E167" s="97"/>
      <c r="F167" s="97"/>
      <c r="G167" s="97"/>
      <c r="H167" s="97"/>
    </row>
    <row r="168" spans="2:8" ht="63.75" customHeight="1" x14ac:dyDescent="0.3">
      <c r="B168" s="28"/>
      <c r="C168" s="28"/>
      <c r="D168" s="98"/>
      <c r="E168" s="98"/>
      <c r="F168" s="98"/>
      <c r="G168" s="98"/>
      <c r="H168" s="98"/>
    </row>
  </sheetData>
  <mergeCells count="36"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C1:E1"/>
    <mergeCell ref="C15:E15"/>
    <mergeCell ref="C29:E29"/>
    <mergeCell ref="C43:E43"/>
    <mergeCell ref="D83:H83"/>
  </mergeCells>
  <phoneticPr fontId="2" type="noConversion"/>
  <conditionalFormatting sqref="B3:H3 B5:H5 B7:H7 B9:H9 B11:H11 B13:C13">
    <cfRule type="expression" dxfId="12" priority="40">
      <formula>MONTH(B3)&lt;&gt;OptionCalendrier1mois</formula>
    </cfRule>
  </conditionalFormatting>
  <conditionalFormatting sqref="B17:H17 B19:H19 B21:H21 B23:H23 B25:H25 B27:C27">
    <cfRule type="expression" dxfId="11" priority="29">
      <formula>MONTH(B17)&lt;&gt;OptionCalendrier2mois</formula>
    </cfRule>
  </conditionalFormatting>
  <conditionalFormatting sqref="B31:H31 B33:H33 B35:H35 B37:H37 B39:H39 B41:C41">
    <cfRule type="expression" dxfId="10" priority="27">
      <formula>MONTH(B31)&lt;&gt;OptionCalendrier3mois</formula>
    </cfRule>
  </conditionalFormatting>
  <conditionalFormatting sqref="B45:H45 B47:H47 B49:H49 B51:H51 B53:H53 B55:C55">
    <cfRule type="expression" dxfId="9" priority="25">
      <formula>MONTH(B45)&lt;&gt;OptionCalendrier4mois</formula>
    </cfRule>
  </conditionalFormatting>
  <conditionalFormatting sqref="B59:H59 B61:H61 B63:H63 B65:H65 B67:H67 B69:C69">
    <cfRule type="expression" dxfId="8" priority="23">
      <formula>MONTH(B59)&lt;&gt;OptionCalendrier5mois</formula>
    </cfRule>
  </conditionalFormatting>
  <conditionalFormatting sqref="B73:H73 B75:H75 B77:H77 B79:H79 B81:H81 B83:C83">
    <cfRule type="expression" dxfId="7" priority="21">
      <formula>MONTH(B73)&lt;&gt;OptionCalendrier6mois</formula>
    </cfRule>
  </conditionalFormatting>
  <conditionalFormatting sqref="B87:H87 B89:H89 B91:H91 B93:H93 B95:H95 B97:C97">
    <cfRule type="expression" dxfId="6" priority="19">
      <formula>MONTH(B87)&lt;&gt;OptionCalendrier7mois</formula>
    </cfRule>
  </conditionalFormatting>
  <conditionalFormatting sqref="B101:H101 B103:H103 B105:H105 B107:H107 B109:H109 B111:C111">
    <cfRule type="expression" dxfId="5" priority="17">
      <formula>MONTH(B101)&lt;&gt;OptionCalendrier8mois</formula>
    </cfRule>
  </conditionalFormatting>
  <conditionalFormatting sqref="B115:H115 B117:H117 B119:H119 B121:H121 B123:H123 B125:C125">
    <cfRule type="expression" dxfId="4" priority="15">
      <formula>MONTH(B115)&lt;&gt;OptionCalendrier9mois</formula>
    </cfRule>
  </conditionalFormatting>
  <conditionalFormatting sqref="B129:H129 B131:H131 B133:H133 B135:H135 B137:H137 B139:C139">
    <cfRule type="expression" dxfId="3" priority="5">
      <formula>MONTH(B129)&lt;&gt;OptionCalendrier10mois</formula>
    </cfRule>
  </conditionalFormatting>
  <conditionalFormatting sqref="B143:H143 B145:H145 B147:H147 B149:H149 B151:H151 B153:C153">
    <cfRule type="expression" dxfId="2" priority="4">
      <formula>MONTH(B143)&lt;&gt;OptionCalendrier11mois</formula>
    </cfRule>
  </conditionalFormatting>
  <conditionalFormatting sqref="B157:H157 B159:H159 B161:H161 B163:H163 B165:H165 B167:C167">
    <cfRule type="expression" dxfId="1" priority="3">
      <formula>MONTH(B157)&lt;&gt;OptionCalendrier12mois</formula>
    </cfRule>
  </conditionalFormatting>
  <conditionalFormatting sqref="G36:H36">
    <cfRule type="expression" dxfId="0" priority="1">
      <formula>MONTH(G36)&lt;&gt;OptionCalendrier3mois</formula>
    </cfRule>
  </conditionalFormatting>
  <dataValidations xWindow="128" yWindow="377" count="14">
    <dataValidation type="list" errorStyle="warning" allowBlank="1" showInputMessage="1" showErrorMessage="1" error="Sélectionnez le premier jour de la semaine dans la liste. Sélectionnez ANNULER, appuyez sur ALT+FLÈCHE BAS pour accéder aux options, puis sur FLÈCHE BAS et ENTRÉE pour opérer une sélection" prompt="Sélectionnez le premier jour de la semaine dans cette cellule. Appuyez sur ALT+FLÈCHE BAS pour ouvrir la liste déroulante, puis sur ENTRÉE pour opérer une sélection. Le calendrier se met à jour automatiquement." sqref="B2" xr:uid="{00000000-0002-0000-0000-000000000000}">
      <formula1>"DIMANCHE,LUNDI,MARDI,MERCREDI,JEUDI,VENDREDI,SAMEDI"</formula1>
    </dataValidation>
    <dataValidation type="list" errorStyle="warning" allowBlank="1" showInputMessage="1" showErrorMessage="1" error="Sélectionnez le premier mois du calendrier dans la liste. Sélectionnez ANNULER, appuyez sur ALT+FLÈCHE BAS pour accéder aux options, puis sur FLÈCHE BAS et ENTRÉE pour opérer une sélection." prompt="Sélectionnez le premier mois du calendrier dans cette cellule. Appuyez sur ALT+FLÈCHE BAS pour ouvrir la liste déroulante, puis sur ENTRÉE pour opérer une sélection" sqref="C1:E1" xr:uid="{00000000-0002-0000-0000-000001000000}">
      <formula1>"janvier,février,mars,avril,mai,juin,juillet,août,septembre,octobre,novembre,décembre"</formula1>
    </dataValidation>
    <dataValidation allowBlank="1" showInputMessage="1" prompt="Ce classeur est un calendrier de 12 mois. Entrez l’année de début dans la cellule B1, puis sélectionnez le mois de début dans la cellule C1. Le calendrier sera automatiquement mis à jour pour les mois suivants." sqref="A1" xr:uid="{00000000-0002-0000-0000-000002000000}"/>
    <dataValidation allowBlank="1" showInputMessage="1" showErrorMessage="1" prompt="Entrez l’année dans cette cellule." sqref="B1" xr:uid="{00000000-0002-0000-0000-000003000000}"/>
    <dataValidation allowBlank="1" showInputMessage="1" prompt="Jour de la semaine déterminé automatiquement. Pour modifier les jours de la semaine, sélectionnez un autre jour de début de semaine dans la cellule B2." sqref="C2:H2 B16" xr:uid="{00000000-0002-0000-0000-000004000000}"/>
    <dataValidation allowBlank="1" showInputMessage="1" prompt="Date" sqref="B3" xr:uid="{00000000-0002-0000-0000-000005000000}"/>
    <dataValidation allowBlank="1" showInputMessage="1" prompt="Ajoutez des notes quotidiennes ici." sqref="B4" xr:uid="{00000000-0002-0000-0000-000006000000}"/>
    <dataValidation allowBlank="1" showInputMessage="1" prompt="L’année civile est automatiquement mise à jour en fonction de l’année sélectionnée dans la cellule B1" sqref="B15" xr:uid="{00000000-0002-0000-0000-000007000000}"/>
    <dataValidation allowBlank="1" showInputMessage="1" prompt="Le mois civil est automatiquement mis à jour en fonction du mois sélectionné dans la cellule C1" sqref="C15:E15" xr:uid="{00000000-0002-0000-0000-000008000000}"/>
    <dataValidation allowBlank="1" showInputMessage="1" prompt="Entrez les notes mensuelles dans la cellule ci-dessous." sqref="D13:H13" xr:uid="{00000000-0002-0000-0000-00000C000000}"/>
    <dataValidation allowBlank="1" showInputMessage="1" prompt="Entrez les notes mensuelles dans cette cellule." sqref="D14:H14" xr:uid="{00000000-0002-0000-0000-00000D000000}"/>
    <dataValidation allowBlank="1" showInputMessage="1" showErrorMessage="1" prompt="L’année civile est automatiquement mise à jour en fonction de l’année sélectionnée dans la cellule B1" sqref="B29 B43 B57 B71 B85 B99 B113 B127 B141 B155" xr:uid="{00000000-0002-0000-0000-00000E000000}"/>
    <dataValidation allowBlank="1" showInputMessage="1" showErrorMessage="1" prompt="Le mois civil est automatiquement mis à jour en fonction du mois sélectionné dans la cellule C1" sqref="C141:E141 C29:E29 C43:E43 C57:E57 C71:E71 C85:E85 C99:E99 C113:E113 C127:E127 C155:E155" xr:uid="{00000000-0002-0000-0000-00000F000000}"/>
    <dataValidation allowBlank="1" showInputMessage="1" showErrorMessage="1" prompt="Jour de la semaine déterminé automatiquement. Pour modifier les jours de la semaine, sélectionnez un autre jour de début de semaine dans la cellule B2." sqref="C16 D16 E16:H16 B30:H30 B44:H44 B58:H58 B72:H72 B86:H86 B100:H100 B114:H114 B128:H128 B142:H142 B156:H156" xr:uid="{00000000-0002-0000-0000-000010000000}"/>
  </dataValidations>
  <printOptions horizontalCentered="1" verticalCentered="1"/>
  <pageMargins left="0.23622047244094491" right="0.23622047244094491" top="0.43307086614173229" bottom="0.43307086614173229" header="0.51181102362204722" footer="0.51181102362204722"/>
  <pageSetup paperSize="9" scale="77" orientation="portrait" r:id="rId1"/>
  <headerFooter alignWithMargins="0"/>
  <rowBreaks count="11" manualBreakCount="11">
    <brk id="14" min="1" max="8" man="1"/>
    <brk id="28" min="1" max="7" man="1"/>
    <brk id="42" min="1" max="8" man="1"/>
    <brk id="56" min="1" max="8" man="1"/>
    <brk id="70" min="1" max="8" man="1"/>
    <brk id="84" max="7" man="1"/>
    <brk id="98" min="1" max="8" man="1"/>
    <brk id="112" min="1" max="8" man="1"/>
    <brk id="126" min="1" max="8" man="1"/>
    <brk id="140" min="1" max="8" man="1"/>
    <brk id="154" min="1" max="8" man="1"/>
  </rowBreaks>
  <legacy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3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186</vt:i4>
      </vt:variant>
    </vt:vector>
  </HeadingPairs>
  <TitlesOfParts>
    <vt:vector size="189" baseType="lpstr">
      <vt:lpstr>Zone C</vt:lpstr>
      <vt:lpstr>Zone B</vt:lpstr>
      <vt:lpstr>Zone A</vt:lpstr>
      <vt:lpstr>'Zone B'!Calendrier10ans</vt:lpstr>
      <vt:lpstr>'Zone C'!Calendrier10ans</vt:lpstr>
      <vt:lpstr>Calendrier10ans</vt:lpstr>
      <vt:lpstr>'Zone B'!Calendrier10mois</vt:lpstr>
      <vt:lpstr>'Zone C'!Calendrier10mois</vt:lpstr>
      <vt:lpstr>Calendrier10mois</vt:lpstr>
      <vt:lpstr>'Zone B'!Calendrier11ans</vt:lpstr>
      <vt:lpstr>'Zone C'!Calendrier11ans</vt:lpstr>
      <vt:lpstr>Calendrier11ans</vt:lpstr>
      <vt:lpstr>'Zone B'!Calendrier11mois</vt:lpstr>
      <vt:lpstr>'Zone C'!Calendrier11mois</vt:lpstr>
      <vt:lpstr>Calendrier11mois</vt:lpstr>
      <vt:lpstr>'Zone B'!Calendrier12ans</vt:lpstr>
      <vt:lpstr>'Zone C'!Calendrier12ans</vt:lpstr>
      <vt:lpstr>Calendrier12ans</vt:lpstr>
      <vt:lpstr>'Zone B'!Calendrier12mois</vt:lpstr>
      <vt:lpstr>'Zone C'!Calendrier12mois</vt:lpstr>
      <vt:lpstr>Calendrier12mois</vt:lpstr>
      <vt:lpstr>'Zone B'!Calendrier1an</vt:lpstr>
      <vt:lpstr>'Zone C'!Calendrier1an</vt:lpstr>
      <vt:lpstr>Calendrier1an</vt:lpstr>
      <vt:lpstr>'Zone B'!Calendrier1mois</vt:lpstr>
      <vt:lpstr>'Zone C'!Calendrier1mois</vt:lpstr>
      <vt:lpstr>Calendrier1mois</vt:lpstr>
      <vt:lpstr>'Zone B'!Calendrier2ans</vt:lpstr>
      <vt:lpstr>'Zone C'!Calendrier2ans</vt:lpstr>
      <vt:lpstr>Calendrier2ans</vt:lpstr>
      <vt:lpstr>'Zone B'!Calendrier2mois</vt:lpstr>
      <vt:lpstr>'Zone C'!Calendrier2mois</vt:lpstr>
      <vt:lpstr>Calendrier2mois</vt:lpstr>
      <vt:lpstr>'Zone B'!Calendrier3ans</vt:lpstr>
      <vt:lpstr>'Zone C'!Calendrier3ans</vt:lpstr>
      <vt:lpstr>Calendrier3ans</vt:lpstr>
      <vt:lpstr>'Zone B'!Calendrier3mois</vt:lpstr>
      <vt:lpstr>'Zone C'!Calendrier3mois</vt:lpstr>
      <vt:lpstr>Calendrier3mois</vt:lpstr>
      <vt:lpstr>'Zone B'!Calendrier4ans</vt:lpstr>
      <vt:lpstr>'Zone C'!Calendrier4ans</vt:lpstr>
      <vt:lpstr>Calendrier4ans</vt:lpstr>
      <vt:lpstr>'Zone B'!Calendrier4mois</vt:lpstr>
      <vt:lpstr>'Zone C'!Calendrier4mois</vt:lpstr>
      <vt:lpstr>Calendrier4mois</vt:lpstr>
      <vt:lpstr>'Zone B'!Calendrier5ans</vt:lpstr>
      <vt:lpstr>'Zone C'!Calendrier5ans</vt:lpstr>
      <vt:lpstr>Calendrier5ans</vt:lpstr>
      <vt:lpstr>'Zone B'!Calendrier5mois</vt:lpstr>
      <vt:lpstr>'Zone C'!Calendrier5mois</vt:lpstr>
      <vt:lpstr>Calendrier5mois</vt:lpstr>
      <vt:lpstr>'Zone B'!Calendrier6ans</vt:lpstr>
      <vt:lpstr>'Zone C'!Calendrier6ans</vt:lpstr>
      <vt:lpstr>Calendrier6ans</vt:lpstr>
      <vt:lpstr>'Zone B'!Calendrier6mois</vt:lpstr>
      <vt:lpstr>'Zone C'!Calendrier6mois</vt:lpstr>
      <vt:lpstr>Calendrier6mois</vt:lpstr>
      <vt:lpstr>'Zone B'!Calendrier7ans</vt:lpstr>
      <vt:lpstr>'Zone C'!Calendrier7ans</vt:lpstr>
      <vt:lpstr>Calendrier7ans</vt:lpstr>
      <vt:lpstr>'Zone B'!Calendrier7mois</vt:lpstr>
      <vt:lpstr>'Zone C'!Calendrier7mois</vt:lpstr>
      <vt:lpstr>Calendrier7mois</vt:lpstr>
      <vt:lpstr>'Zone B'!Calendrier8ans</vt:lpstr>
      <vt:lpstr>'Zone C'!Calendrier8ans</vt:lpstr>
      <vt:lpstr>Calendrier8ans</vt:lpstr>
      <vt:lpstr>'Zone B'!Calendrier8mois</vt:lpstr>
      <vt:lpstr>'Zone C'!Calendrier8mois</vt:lpstr>
      <vt:lpstr>Calendrier8mois</vt:lpstr>
      <vt:lpstr>'Zone B'!Calendrier9ans</vt:lpstr>
      <vt:lpstr>'Zone C'!Calendrier9ans</vt:lpstr>
      <vt:lpstr>Calendrier9ans</vt:lpstr>
      <vt:lpstr>'Zone B'!Calendrier9mois</vt:lpstr>
      <vt:lpstr>'Zone C'!Calendrier9mois</vt:lpstr>
      <vt:lpstr>Calendrier9mois</vt:lpstr>
      <vt:lpstr>'Zone B'!DébutSemaine</vt:lpstr>
      <vt:lpstr>'Zone C'!DébutSemaine</vt:lpstr>
      <vt:lpstr>DébutSemaine</vt:lpstr>
      <vt:lpstr>'Zone A'!Zone_d_impression</vt:lpstr>
      <vt:lpstr>'Zone B'!Zone_d_impression</vt:lpstr>
      <vt:lpstr>'Zone C'!Zone_d_impression</vt:lpstr>
      <vt:lpstr>'Zone B'!ZoneTitreColonne1...H12.1</vt:lpstr>
      <vt:lpstr>'Zone C'!ZoneTitreColonne1...H12.1</vt:lpstr>
      <vt:lpstr>ZoneTitreColonne1...H12.1</vt:lpstr>
      <vt:lpstr>'Zone B'!ZoneTitreColonne10..H54.1</vt:lpstr>
      <vt:lpstr>'Zone C'!ZoneTitreColonne10..H54.1</vt:lpstr>
      <vt:lpstr>ZoneTitreColonne10..H54.1</vt:lpstr>
      <vt:lpstr>'Zone B'!ZoneTitreColonne11..C56.1</vt:lpstr>
      <vt:lpstr>'Zone C'!ZoneTitreColonne11..C56.1</vt:lpstr>
      <vt:lpstr>ZoneTitreColonne11..C56.1</vt:lpstr>
      <vt:lpstr>'Zone B'!ZoneTitreColonne12..D56.1</vt:lpstr>
      <vt:lpstr>'Zone C'!ZoneTitreColonne12..D56.1</vt:lpstr>
      <vt:lpstr>ZoneTitreColonne12..D56.1</vt:lpstr>
      <vt:lpstr>'Zone B'!ZoneTitreColonne13..H68.1</vt:lpstr>
      <vt:lpstr>'Zone C'!ZoneTitreColonne13..H68.1</vt:lpstr>
      <vt:lpstr>ZoneTitreColonne13..H68.1</vt:lpstr>
      <vt:lpstr>'Zone B'!ZoneTitreColonne14..C70.1</vt:lpstr>
      <vt:lpstr>'Zone C'!ZoneTitreColonne14..C70.1</vt:lpstr>
      <vt:lpstr>ZoneTitreColonne14..C70.1</vt:lpstr>
      <vt:lpstr>'Zone B'!ZoneTitreColonne15..D70.1</vt:lpstr>
      <vt:lpstr>'Zone C'!ZoneTitreColonne15..D70.1</vt:lpstr>
      <vt:lpstr>ZoneTitreColonne15..D70.1</vt:lpstr>
      <vt:lpstr>'Zone B'!ZoneTitreColonne16..H82.1</vt:lpstr>
      <vt:lpstr>'Zone C'!ZoneTitreColonne16..H82.1</vt:lpstr>
      <vt:lpstr>ZoneTitreColonne16..H82.1</vt:lpstr>
      <vt:lpstr>'Zone B'!ZoneTitreColonne17..C84.1</vt:lpstr>
      <vt:lpstr>'Zone C'!ZoneTitreColonne17..C84.1</vt:lpstr>
      <vt:lpstr>ZoneTitreColonne17..C84.1</vt:lpstr>
      <vt:lpstr>'Zone B'!ZoneTitreColonne18..D84.1</vt:lpstr>
      <vt:lpstr>'Zone C'!ZoneTitreColonne18..D84.1</vt:lpstr>
      <vt:lpstr>ZoneTitreColonne18..D84.1</vt:lpstr>
      <vt:lpstr>'Zone B'!ZoneTitreColonne19..H96.1</vt:lpstr>
      <vt:lpstr>'Zone C'!ZoneTitreColonne19..H96.1</vt:lpstr>
      <vt:lpstr>ZoneTitreColonne19..H96.1</vt:lpstr>
      <vt:lpstr>'Zone B'!ZoneTitreColonne2...C14.1</vt:lpstr>
      <vt:lpstr>'Zone C'!ZoneTitreColonne2...C14.1</vt:lpstr>
      <vt:lpstr>ZoneTitreColonne2...C14.1</vt:lpstr>
      <vt:lpstr>'Zone B'!ZoneTitreColonne20..C98.1</vt:lpstr>
      <vt:lpstr>'Zone C'!ZoneTitreColonne20..C98.1</vt:lpstr>
      <vt:lpstr>ZoneTitreColonne20..C98.1</vt:lpstr>
      <vt:lpstr>'Zone B'!ZoneTitreColonne21..D98.1</vt:lpstr>
      <vt:lpstr>'Zone C'!ZoneTitreColonne21..D98.1</vt:lpstr>
      <vt:lpstr>ZoneTitreColonne21..D98.1</vt:lpstr>
      <vt:lpstr>'Zone B'!ZoneTitreColonne22..H110.1</vt:lpstr>
      <vt:lpstr>'Zone C'!ZoneTitreColonne22..H110.1</vt:lpstr>
      <vt:lpstr>ZoneTitreColonne22..H110.1</vt:lpstr>
      <vt:lpstr>'Zone B'!ZoneTitreColonne23..C112.1</vt:lpstr>
      <vt:lpstr>'Zone C'!ZoneTitreColonne23..C112.1</vt:lpstr>
      <vt:lpstr>ZoneTitreColonne23..C112.1</vt:lpstr>
      <vt:lpstr>'Zone B'!ZoneTitreColonne24..D112.1</vt:lpstr>
      <vt:lpstr>'Zone C'!ZoneTitreColonne24..D112.1</vt:lpstr>
      <vt:lpstr>ZoneTitreColonne24..D112.1</vt:lpstr>
      <vt:lpstr>'Zone B'!ZoneTitreColonne25..H124.1</vt:lpstr>
      <vt:lpstr>'Zone C'!ZoneTitreColonne25..H124.1</vt:lpstr>
      <vt:lpstr>ZoneTitreColonne25..H124.1</vt:lpstr>
      <vt:lpstr>'Zone B'!ZoneTitreColonne26..C126.1</vt:lpstr>
      <vt:lpstr>'Zone C'!ZoneTitreColonne26..C126.1</vt:lpstr>
      <vt:lpstr>ZoneTitreColonne26..C126.1</vt:lpstr>
      <vt:lpstr>'Zone B'!ZoneTitreColonne27..D126.1</vt:lpstr>
      <vt:lpstr>'Zone C'!ZoneTitreColonne27..D126.1</vt:lpstr>
      <vt:lpstr>ZoneTitreColonne27..D126.1</vt:lpstr>
      <vt:lpstr>'Zone B'!ZoneTitreColonne28..H138.1</vt:lpstr>
      <vt:lpstr>'Zone C'!ZoneTitreColonne28..H138.1</vt:lpstr>
      <vt:lpstr>ZoneTitreColonne28..H138.1</vt:lpstr>
      <vt:lpstr>'Zone B'!ZoneTitreColonne29..C140.1</vt:lpstr>
      <vt:lpstr>'Zone C'!ZoneTitreColonne29..C140.1</vt:lpstr>
      <vt:lpstr>ZoneTitreColonne29..C140.1</vt:lpstr>
      <vt:lpstr>'Zone B'!ZoneTitreColonne3..D14.1</vt:lpstr>
      <vt:lpstr>'Zone C'!ZoneTitreColonne3..D14.1</vt:lpstr>
      <vt:lpstr>ZoneTitreColonne3..D14.1</vt:lpstr>
      <vt:lpstr>'Zone B'!ZoneTitreColonne30..D140.1</vt:lpstr>
      <vt:lpstr>'Zone C'!ZoneTitreColonne30..D140.1</vt:lpstr>
      <vt:lpstr>ZoneTitreColonne30..D140.1</vt:lpstr>
      <vt:lpstr>'Zone B'!ZoneTitreColonne31..H152.1</vt:lpstr>
      <vt:lpstr>'Zone C'!ZoneTitreColonne31..H152.1</vt:lpstr>
      <vt:lpstr>ZoneTitreColonne31..H152.1</vt:lpstr>
      <vt:lpstr>'Zone B'!ZoneTitreColonne32..C154.1</vt:lpstr>
      <vt:lpstr>'Zone C'!ZoneTitreColonne32..C154.1</vt:lpstr>
      <vt:lpstr>ZoneTitreColonne32..C154.1</vt:lpstr>
      <vt:lpstr>'Zone B'!ZoneTitreColonne33..D154.1</vt:lpstr>
      <vt:lpstr>'Zone C'!ZoneTitreColonne33..D154.1</vt:lpstr>
      <vt:lpstr>ZoneTitreColonne33..D154.1</vt:lpstr>
      <vt:lpstr>'Zone B'!ZoneTitreColonne34..H166.1</vt:lpstr>
      <vt:lpstr>'Zone C'!ZoneTitreColonne34..H166.1</vt:lpstr>
      <vt:lpstr>ZoneTitreColonne34..H166.1</vt:lpstr>
      <vt:lpstr>'Zone B'!ZoneTitreColonne35..C168.1</vt:lpstr>
      <vt:lpstr>'Zone C'!ZoneTitreColonne35..C168.1</vt:lpstr>
      <vt:lpstr>ZoneTitreColonne35..C168.1</vt:lpstr>
      <vt:lpstr>'Zone B'!ZoneTitreColonne36..D168.1</vt:lpstr>
      <vt:lpstr>'Zone C'!ZoneTitreColonne36..D168.1</vt:lpstr>
      <vt:lpstr>ZoneTitreColonne36..D168.1</vt:lpstr>
      <vt:lpstr>'Zone B'!ZoneTitreColonne4..H26.1</vt:lpstr>
      <vt:lpstr>'Zone C'!ZoneTitreColonne4..H26.1</vt:lpstr>
      <vt:lpstr>ZoneTitreColonne4..H26.1</vt:lpstr>
      <vt:lpstr>'Zone B'!ZoneTitreColonne5..C28.1</vt:lpstr>
      <vt:lpstr>'Zone C'!ZoneTitreColonne5..C28.1</vt:lpstr>
      <vt:lpstr>ZoneTitreColonne5..C28.1</vt:lpstr>
      <vt:lpstr>'Zone B'!ZoneTitreColonne6..D28.1</vt:lpstr>
      <vt:lpstr>'Zone C'!ZoneTitreColonne6..D28.1</vt:lpstr>
      <vt:lpstr>ZoneTitreColonne6..D28.1</vt:lpstr>
      <vt:lpstr>'Zone B'!ZoneTitreColonne7..H40.1</vt:lpstr>
      <vt:lpstr>'Zone C'!ZoneTitreColonne7..H40.1</vt:lpstr>
      <vt:lpstr>ZoneTitreColonne7..H40.1</vt:lpstr>
      <vt:lpstr>'Zone B'!ZoneTitreColonne8..C42.1</vt:lpstr>
      <vt:lpstr>'Zone C'!ZoneTitreColonne8..C42.1</vt:lpstr>
      <vt:lpstr>ZoneTitreColonne8..C42.1</vt:lpstr>
      <vt:lpstr>'Zone B'!ZoneTitreColonne9..D42.1</vt:lpstr>
      <vt:lpstr>'Zone C'!ZoneTitreColonne9..D42.1</vt:lpstr>
      <vt:lpstr>ZoneTitreColonne9..D42.1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2025-08-31T10:17:53Z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