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N:\2026\Nouveau dossier\"/>
    </mc:Choice>
  </mc:AlternateContent>
  <xr:revisionPtr revIDLastSave="0" documentId="13_ncr:1_{F1334312-EDD0-4621-B24C-FD7EFFC88AC3}" xr6:coauthVersionLast="47" xr6:coauthVersionMax="47" xr10:uidLastSave="{00000000-0000-0000-0000-000000000000}"/>
  <bookViews>
    <workbookView xWindow="28680" yWindow="-120" windowWidth="29040" windowHeight="15990" activeTab="4" xr2:uid="{00000000-000D-0000-FFFF-FFFF00000000}"/>
  </bookViews>
  <sheets>
    <sheet name="Explications" sheetId="5" r:id="rId1"/>
    <sheet name="EDT_C2" sheetId="3" r:id="rId2"/>
    <sheet name="EDT_C2_m" sheetId="6" r:id="rId3"/>
    <sheet name="EDT_C3" sheetId="1" r:id="rId4"/>
    <sheet name="EDT_C3_m" sheetId="4" r:id="rId5"/>
  </sheets>
  <definedNames>
    <definedName name="L_ens_cycle2" localSheetId="2">EDT_C2_m!$G$19:$G$26</definedName>
    <definedName name="L_ens_cycle2">EDT_C2!$G$19:$G$26</definedName>
    <definedName name="L_enseignements" localSheetId="1">EDT_C2!$G$19:$G$27</definedName>
    <definedName name="L_enseignements" localSheetId="2">EDT_C2_m!$G$19:$G$27</definedName>
    <definedName name="L_enseignements" localSheetId="4">EDT_C3_m!$G$21:$G$31</definedName>
    <definedName name="L_enseignements">EDT_C3!$G$21:$G$31</definedName>
    <definedName name="_xlnm.Print_Area" localSheetId="1">EDT_C2!$A$1:$L$38</definedName>
    <definedName name="_xlnm.Print_Area" localSheetId="2">EDT_C2_m!$A$1:$K$38</definedName>
    <definedName name="_xlnm.Print_Area" localSheetId="3">EDT_C3!$A$1:$K$38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4" l="1"/>
  <c r="E19" i="4"/>
  <c r="E20" i="4"/>
  <c r="E21" i="4"/>
  <c r="E22" i="4"/>
  <c r="E23" i="4"/>
  <c r="E24" i="4"/>
  <c r="E25" i="4"/>
  <c r="E26" i="4"/>
  <c r="E27" i="4"/>
  <c r="D18" i="4"/>
  <c r="D19" i="4"/>
  <c r="D20" i="4"/>
  <c r="D21" i="4"/>
  <c r="D22" i="4"/>
  <c r="D23" i="4"/>
  <c r="D24" i="4"/>
  <c r="D25" i="4"/>
  <c r="D26" i="4"/>
  <c r="D27" i="4"/>
  <c r="C17" i="4"/>
  <c r="C18" i="4"/>
  <c r="C19" i="4"/>
  <c r="C20" i="4"/>
  <c r="C21" i="4"/>
  <c r="C22" i="4"/>
  <c r="C23" i="4"/>
  <c r="C24" i="4"/>
  <c r="C25" i="4"/>
  <c r="C26" i="4"/>
  <c r="C27" i="4"/>
  <c r="B17" i="4"/>
  <c r="B18" i="4"/>
  <c r="B19" i="4"/>
  <c r="B20" i="4"/>
  <c r="B21" i="4"/>
  <c r="B22" i="4"/>
  <c r="B23" i="4"/>
  <c r="B24" i="4"/>
  <c r="B25" i="4"/>
  <c r="B26" i="4"/>
  <c r="B27" i="4"/>
  <c r="B6" i="4"/>
  <c r="B7" i="4"/>
  <c r="B8" i="4"/>
  <c r="D33" i="4"/>
  <c r="D34" i="4"/>
  <c r="D35" i="4"/>
  <c r="D36" i="4"/>
  <c r="D37" i="4"/>
  <c r="C33" i="4"/>
  <c r="C34" i="4"/>
  <c r="C35" i="4"/>
  <c r="C36" i="4"/>
  <c r="C37" i="4"/>
  <c r="B6" i="5" l="1"/>
  <c r="B7" i="5"/>
  <c r="K119" i="5"/>
  <c r="J22" i="4"/>
  <c r="J23" i="4"/>
  <c r="J24" i="4"/>
  <c r="J25" i="4"/>
  <c r="J26" i="4"/>
  <c r="J27" i="4"/>
  <c r="J28" i="4"/>
  <c r="J29" i="4"/>
  <c r="J21" i="4"/>
  <c r="C6" i="6"/>
  <c r="D6" i="6"/>
  <c r="E6" i="6"/>
  <c r="C7" i="6"/>
  <c r="D7" i="6"/>
  <c r="E7" i="6"/>
  <c r="C8" i="6"/>
  <c r="D8" i="6"/>
  <c r="E8" i="6"/>
  <c r="C9" i="6"/>
  <c r="D9" i="6"/>
  <c r="E9" i="6"/>
  <c r="C10" i="6"/>
  <c r="D10" i="6"/>
  <c r="E10" i="6"/>
  <c r="C11" i="6"/>
  <c r="D11" i="6"/>
  <c r="E11" i="6"/>
  <c r="C12" i="6"/>
  <c r="D12" i="6"/>
  <c r="E12" i="6"/>
  <c r="C13" i="6"/>
  <c r="D13" i="6"/>
  <c r="E13" i="6"/>
  <c r="C14" i="6"/>
  <c r="D14" i="6"/>
  <c r="E14" i="6"/>
  <c r="C15" i="6"/>
  <c r="D15" i="6"/>
  <c r="E15" i="6"/>
  <c r="C16" i="6"/>
  <c r="D16" i="6"/>
  <c r="E16" i="6"/>
  <c r="C17" i="6"/>
  <c r="D17" i="6"/>
  <c r="E17" i="6"/>
  <c r="C18" i="6"/>
  <c r="D18" i="6"/>
  <c r="E18" i="6"/>
  <c r="C19" i="6"/>
  <c r="D19" i="6"/>
  <c r="E19" i="6"/>
  <c r="C20" i="6"/>
  <c r="D20" i="6"/>
  <c r="E20" i="6"/>
  <c r="C21" i="6"/>
  <c r="D21" i="6"/>
  <c r="E21" i="6"/>
  <c r="C22" i="6"/>
  <c r="D22" i="6"/>
  <c r="E22" i="6"/>
  <c r="C23" i="6"/>
  <c r="D23" i="6"/>
  <c r="E23" i="6"/>
  <c r="C24" i="6"/>
  <c r="D24" i="6"/>
  <c r="E24" i="6"/>
  <c r="C25" i="6"/>
  <c r="D25" i="6"/>
  <c r="E25" i="6"/>
  <c r="C26" i="6"/>
  <c r="D26" i="6"/>
  <c r="E26" i="6"/>
  <c r="C27" i="6"/>
  <c r="D27" i="6"/>
  <c r="E27" i="6"/>
  <c r="C28" i="6"/>
  <c r="D28" i="6"/>
  <c r="E28" i="6"/>
  <c r="C29" i="6"/>
  <c r="D29" i="6"/>
  <c r="E29" i="6"/>
  <c r="C30" i="6"/>
  <c r="D30" i="6"/>
  <c r="E30" i="6"/>
  <c r="C31" i="6"/>
  <c r="D31" i="6"/>
  <c r="E31" i="6"/>
  <c r="C32" i="6"/>
  <c r="D32" i="6"/>
  <c r="E32" i="6"/>
  <c r="C33" i="6"/>
  <c r="D33" i="6"/>
  <c r="E33" i="6"/>
  <c r="C34" i="6"/>
  <c r="D34" i="6"/>
  <c r="E34" i="6"/>
  <c r="C35" i="6"/>
  <c r="D35" i="6"/>
  <c r="E35" i="6"/>
  <c r="C36" i="6"/>
  <c r="D36" i="6"/>
  <c r="E36" i="6"/>
  <c r="C37" i="6"/>
  <c r="D37" i="6"/>
  <c r="E37" i="6"/>
  <c r="B37" i="6"/>
  <c r="B7" i="6"/>
  <c r="B8" i="6"/>
  <c r="B9" i="6"/>
  <c r="B10" i="6"/>
  <c r="B11" i="6"/>
  <c r="B12" i="6"/>
  <c r="B13" i="6"/>
  <c r="B14" i="6"/>
  <c r="B15" i="6"/>
  <c r="B16" i="6"/>
  <c r="B17" i="6"/>
  <c r="B18" i="6"/>
  <c r="B19" i="6"/>
  <c r="B20" i="6"/>
  <c r="B21" i="6"/>
  <c r="B22" i="6"/>
  <c r="B23" i="6"/>
  <c r="B24" i="6"/>
  <c r="B25" i="6"/>
  <c r="B26" i="6"/>
  <c r="B27" i="6"/>
  <c r="B28" i="6"/>
  <c r="B29" i="6"/>
  <c r="B30" i="6"/>
  <c r="B31" i="6"/>
  <c r="B32" i="6"/>
  <c r="B33" i="6"/>
  <c r="B34" i="6"/>
  <c r="B35" i="6"/>
  <c r="B36" i="6"/>
  <c r="B6" i="6"/>
  <c r="K29" i="1"/>
  <c r="K22" i="1"/>
  <c r="K23" i="1"/>
  <c r="K24" i="1"/>
  <c r="K25" i="1"/>
  <c r="K26" i="1"/>
  <c r="K27" i="1"/>
  <c r="K28" i="1"/>
  <c r="K21" i="1"/>
  <c r="K20" i="3"/>
  <c r="K21" i="3"/>
  <c r="K22" i="3"/>
  <c r="K23" i="3"/>
  <c r="K24" i="3"/>
  <c r="K19" i="3"/>
  <c r="J20" i="6"/>
  <c r="J21" i="6"/>
  <c r="J22" i="6"/>
  <c r="J23" i="6"/>
  <c r="J24" i="6"/>
  <c r="J19" i="6"/>
  <c r="E33" i="4"/>
  <c r="E34" i="4"/>
  <c r="E35" i="4"/>
  <c r="E36" i="4"/>
  <c r="E37" i="4"/>
  <c r="H15" i="6"/>
  <c r="H13" i="6"/>
  <c r="I12" i="6"/>
  <c r="J12" i="6" s="1"/>
  <c r="I11" i="6"/>
  <c r="J11" i="6" s="1"/>
  <c r="I10" i="6"/>
  <c r="J10" i="6" s="1"/>
  <c r="I9" i="6"/>
  <c r="J9" i="6" s="1"/>
  <c r="I8" i="6"/>
  <c r="J8" i="6" s="1"/>
  <c r="I7" i="6"/>
  <c r="J7" i="6" s="1"/>
  <c r="I6" i="6"/>
  <c r="J6" i="6" s="1"/>
  <c r="A6" i="6"/>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G5" i="6"/>
  <c r="C6" i="4"/>
  <c r="D6" i="4"/>
  <c r="C7" i="4"/>
  <c r="D7" i="4"/>
  <c r="C8" i="4"/>
  <c r="D8" i="4"/>
  <c r="B9" i="4"/>
  <c r="C9" i="4"/>
  <c r="D9" i="4"/>
  <c r="B10" i="4"/>
  <c r="C10" i="4"/>
  <c r="D10" i="4"/>
  <c r="B11" i="4"/>
  <c r="C11" i="4"/>
  <c r="D11" i="4"/>
  <c r="B12" i="4"/>
  <c r="C12" i="4"/>
  <c r="D12" i="4"/>
  <c r="B13" i="4"/>
  <c r="C13" i="4"/>
  <c r="D13" i="4"/>
  <c r="B14" i="4"/>
  <c r="C14" i="4"/>
  <c r="D14" i="4"/>
  <c r="B15" i="4"/>
  <c r="C15" i="4"/>
  <c r="D15" i="4"/>
  <c r="B16" i="4"/>
  <c r="C16" i="4"/>
  <c r="D16" i="4"/>
  <c r="D17" i="4"/>
  <c r="B28" i="4"/>
  <c r="C28" i="4"/>
  <c r="D28" i="4"/>
  <c r="B29" i="4"/>
  <c r="C29" i="4"/>
  <c r="D29" i="4"/>
  <c r="B30" i="4"/>
  <c r="C30" i="4"/>
  <c r="D30" i="4"/>
  <c r="B31" i="4"/>
  <c r="C31" i="4"/>
  <c r="D31" i="4"/>
  <c r="B32" i="4"/>
  <c r="C32" i="4"/>
  <c r="D32" i="4"/>
  <c r="B33" i="4"/>
  <c r="B34" i="4"/>
  <c r="B35" i="4"/>
  <c r="B36" i="4"/>
  <c r="B37" i="4"/>
  <c r="E6" i="4"/>
  <c r="E7" i="4"/>
  <c r="E8" i="4"/>
  <c r="E9" i="4"/>
  <c r="E10" i="4"/>
  <c r="E11" i="4"/>
  <c r="E12" i="4"/>
  <c r="E13" i="4"/>
  <c r="E14" i="4"/>
  <c r="E15" i="4"/>
  <c r="E16" i="4"/>
  <c r="E17" i="4"/>
  <c r="E28" i="4"/>
  <c r="E29" i="4"/>
  <c r="E30" i="4"/>
  <c r="E31" i="4"/>
  <c r="E32" i="4"/>
  <c r="H17" i="4"/>
  <c r="H15" i="4"/>
  <c r="I14" i="4"/>
  <c r="J14" i="4" s="1"/>
  <c r="I13" i="4"/>
  <c r="J13" i="4" s="1"/>
  <c r="I12" i="4"/>
  <c r="J12" i="4" s="1"/>
  <c r="I11" i="4"/>
  <c r="J11" i="4" s="1"/>
  <c r="I10" i="4"/>
  <c r="J10" i="4" s="1"/>
  <c r="I9" i="4"/>
  <c r="J9" i="4" s="1"/>
  <c r="I8" i="4"/>
  <c r="J8" i="4" s="1"/>
  <c r="I7" i="4"/>
  <c r="J7" i="4" s="1"/>
  <c r="I6" i="4"/>
  <c r="J6" i="4" s="1"/>
  <c r="A6" i="4"/>
  <c r="A7" i="4" s="1"/>
  <c r="A8" i="4" s="1"/>
  <c r="A9" i="4" s="1"/>
  <c r="A10" i="4" s="1"/>
  <c r="A11" i="4" s="1"/>
  <c r="A12" i="4" s="1"/>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G5" i="4"/>
  <c r="G5" i="3"/>
  <c r="H26" i="3"/>
  <c r="I26" i="3" s="1"/>
  <c r="H25" i="3"/>
  <c r="I25" i="3" s="1"/>
  <c r="H24" i="3"/>
  <c r="I24" i="3" s="1"/>
  <c r="J24" i="3" s="1"/>
  <c r="H23" i="3"/>
  <c r="I23" i="3" s="1"/>
  <c r="H22" i="3"/>
  <c r="I22" i="3" s="1"/>
  <c r="J22" i="3" s="1"/>
  <c r="H21" i="3"/>
  <c r="I21" i="3" s="1"/>
  <c r="J21" i="3" s="1"/>
  <c r="H20" i="3"/>
  <c r="I20" i="3" s="1"/>
  <c r="J20" i="3" s="1"/>
  <c r="H19" i="3"/>
  <c r="I19" i="3" s="1"/>
  <c r="H15" i="3"/>
  <c r="H13" i="3"/>
  <c r="I12" i="3"/>
  <c r="J12" i="3" s="1"/>
  <c r="I11" i="3"/>
  <c r="J11" i="3" s="1"/>
  <c r="I10" i="3"/>
  <c r="J10" i="3" s="1"/>
  <c r="I9" i="3"/>
  <c r="J9" i="3" s="1"/>
  <c r="I8" i="3"/>
  <c r="J8" i="3" s="1"/>
  <c r="I7" i="3"/>
  <c r="J7" i="3" s="1"/>
  <c r="I6" i="3"/>
  <c r="J6" i="3" s="1"/>
  <c r="A6" i="3"/>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H15" i="1"/>
  <c r="G5" i="1"/>
  <c r="I14" i="1"/>
  <c r="J14" i="1" s="1"/>
  <c r="I13" i="1"/>
  <c r="J13" i="1" s="1"/>
  <c r="H21" i="6" l="1"/>
  <c r="I21" i="6" s="1"/>
  <c r="H20" i="6"/>
  <c r="I20" i="6" s="1"/>
  <c r="H19" i="6"/>
  <c r="I19" i="6" s="1"/>
  <c r="H24" i="6"/>
  <c r="I24" i="6" s="1"/>
  <c r="H23" i="6"/>
  <c r="I23" i="6" s="1"/>
  <c r="H25" i="6"/>
  <c r="H26" i="6"/>
  <c r="H22" i="6"/>
  <c r="I22" i="6" s="1"/>
  <c r="J23" i="3"/>
  <c r="J19" i="3"/>
  <c r="A6" i="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H31" i="1"/>
  <c r="H30" i="1"/>
  <c r="H29" i="1"/>
  <c r="H21" i="1"/>
  <c r="H22" i="1"/>
  <c r="H23" i="1"/>
  <c r="H24" i="1"/>
  <c r="H25" i="1"/>
  <c r="H26" i="1"/>
  <c r="H27" i="1"/>
  <c r="H28" i="1"/>
  <c r="H17" i="1"/>
  <c r="I12" i="1"/>
  <c r="J12" i="1" s="1"/>
  <c r="I11" i="1"/>
  <c r="J11" i="1" s="1"/>
  <c r="I10" i="1"/>
  <c r="J10" i="1" s="1"/>
  <c r="I9" i="1"/>
  <c r="J9" i="1" s="1"/>
  <c r="I8" i="1"/>
  <c r="J8" i="1" s="1"/>
  <c r="I7" i="1"/>
  <c r="J7" i="1" s="1"/>
  <c r="I6" i="1"/>
  <c r="J6" i="1" s="1"/>
  <c r="H22" i="4" l="1"/>
  <c r="I22" i="4" s="1"/>
  <c r="H23" i="4"/>
  <c r="I23" i="4" s="1"/>
  <c r="H29" i="4"/>
  <c r="I29" i="4" s="1"/>
  <c r="H30" i="4"/>
  <c r="H31" i="4"/>
  <c r="H21" i="4"/>
  <c r="I21" i="4" s="1"/>
  <c r="H28" i="4"/>
  <c r="I28" i="4" s="1"/>
  <c r="H27" i="4"/>
  <c r="I27" i="4" s="1"/>
  <c r="H26" i="4"/>
  <c r="I26" i="4" s="1"/>
  <c r="H25" i="4"/>
  <c r="I25" i="4" s="1"/>
  <c r="H24" i="4"/>
  <c r="I24" i="4" s="1"/>
  <c r="I26" i="1"/>
  <c r="J26" i="1" s="1"/>
  <c r="I25" i="1"/>
  <c r="J25" i="1" s="1"/>
  <c r="I24" i="1"/>
  <c r="I22" i="1"/>
  <c r="J22" i="1" s="1"/>
  <c r="I23" i="1"/>
  <c r="J23" i="1" s="1"/>
  <c r="I29" i="1"/>
  <c r="J29" i="1" s="1"/>
  <c r="I30" i="1"/>
  <c r="I31" i="1"/>
  <c r="I21" i="1"/>
  <c r="J21" i="1" s="1"/>
  <c r="I28" i="1"/>
  <c r="J28" i="1" s="1"/>
  <c r="I27" i="1"/>
  <c r="J27" i="1" s="1"/>
  <c r="J24" i="1"/>
</calcChain>
</file>

<file path=xl/sharedStrings.xml><?xml version="1.0" encoding="utf-8"?>
<sst xmlns="http://schemas.openxmlformats.org/spreadsheetml/2006/main" count="254" uniqueCount="75">
  <si>
    <t>Lundi</t>
  </si>
  <si>
    <t>Mardi</t>
  </si>
  <si>
    <t>Jeudi</t>
  </si>
  <si>
    <t>Vendredi</t>
  </si>
  <si>
    <t>Français</t>
  </si>
  <si>
    <t>Mathématiques</t>
  </si>
  <si>
    <t>Récréation</t>
  </si>
  <si>
    <t>Sciences</t>
  </si>
  <si>
    <t>Anglais</t>
  </si>
  <si>
    <t>Musique</t>
  </si>
  <si>
    <t>EPS</t>
  </si>
  <si>
    <t>EMC</t>
  </si>
  <si>
    <t>Histoire-Géo</t>
  </si>
  <si>
    <t>Heures I.O.</t>
  </si>
  <si>
    <t>Pondération</t>
  </si>
  <si>
    <t>en minutes :</t>
  </si>
  <si>
    <t>Sciences et technologie</t>
  </si>
  <si>
    <t>Total :</t>
  </si>
  <si>
    <t>récréation :</t>
  </si>
  <si>
    <t>Total/semaine :</t>
  </si>
  <si>
    <t>Calcul des enseignements :</t>
  </si>
  <si>
    <t>Matières</t>
  </si>
  <si>
    <r>
      <t>Horaire</t>
    </r>
    <r>
      <rPr>
        <sz val="11"/>
        <color theme="1"/>
        <rFont val="Calibri"/>
        <family val="2"/>
      </rPr>
      <t>↙</t>
    </r>
  </si>
  <si>
    <t>Arts plastiques/HDA</t>
  </si>
  <si>
    <t>% atteint / à IO</t>
  </si>
  <si>
    <t>Pause méridienne</t>
  </si>
  <si>
    <t>H-G-EMC-SC</t>
  </si>
  <si>
    <t>LISEZ-MOI</t>
  </si>
  <si>
    <t>COMMENT TRAVAILLER ?</t>
  </si>
  <si>
    <t xml:space="preserve">Il suffit de choisir une matière dans la liste proposée pour un 1/4 d'heure. Un code couleur est appliqué pour chaque matière. </t>
  </si>
  <si>
    <t>Précisions :</t>
  </si>
  <si>
    <t>début :</t>
  </si>
  <si>
    <t>fin :</t>
  </si>
  <si>
    <r>
      <t xml:space="preserve">Pour dupliquer des cellules adjacentes : </t>
    </r>
    <r>
      <rPr>
        <b/>
        <sz val="11"/>
        <color theme="1"/>
        <rFont val="Calibri"/>
        <family val="2"/>
        <scheme val="minor"/>
      </rPr>
      <t xml:space="preserve">utilisez ctrl + clic </t>
    </r>
    <r>
      <rPr>
        <sz val="11"/>
        <color theme="1"/>
        <rFont val="Calibri"/>
        <family val="2"/>
        <scheme val="minor"/>
      </rPr>
      <t>et étirez la zone verticalement ou horizontalement.</t>
    </r>
  </si>
  <si>
    <t>1 )Renseignez les matières dans l'onglet vert correspondant à votre cycle d'enseignement.</t>
  </si>
  <si>
    <t xml:space="preserve">Le calcul et la progression s'affiche </t>
  </si>
  <si>
    <t>au fur et à mesure dans cette zone :</t>
  </si>
  <si>
    <t>Pour plus de sécurité par rapport aux formules de ces pages et pour limiter les erreurs ces 2 pages sont protégées.</t>
  </si>
  <si>
    <r>
      <t xml:space="preserve">En effet, travaillez </t>
    </r>
    <r>
      <rPr>
        <b/>
        <u/>
        <sz val="11"/>
        <color rgb="FFFF0000"/>
        <rFont val="Calibri"/>
        <family val="2"/>
        <scheme val="minor"/>
      </rPr>
      <t>toujours</t>
    </r>
    <r>
      <rPr>
        <sz val="11"/>
        <color rgb="FFFF0000"/>
        <rFont val="Calibri"/>
        <family val="2"/>
        <scheme val="minor"/>
      </rPr>
      <t xml:space="preserve"> sur une copie de cet onglet : comme ça, en cas d'erreur, vous pourrez revenir en arrière en dupliquant à nouveau l'onglet orange…</t>
    </r>
  </si>
  <si>
    <t>% atteint / I.O. pondérés :</t>
  </si>
  <si>
    <r>
      <t xml:space="preserve">Pour cela, il suffit de faire un clic droit dans l'onglet orange et sélectionner </t>
    </r>
    <r>
      <rPr>
        <b/>
        <u/>
        <sz val="11"/>
        <color theme="1"/>
        <rFont val="Calibri"/>
        <family val="2"/>
        <scheme val="minor"/>
      </rPr>
      <t>D</t>
    </r>
    <r>
      <rPr>
        <b/>
        <sz val="11"/>
        <color theme="1"/>
        <rFont val="Calibri"/>
        <family val="2"/>
        <scheme val="minor"/>
      </rPr>
      <t>éplacer ou copier</t>
    </r>
    <r>
      <rPr>
        <sz val="11"/>
        <color theme="1"/>
        <rFont val="Calibri"/>
        <family val="2"/>
        <scheme val="minor"/>
      </rPr>
      <t xml:space="preserve"> puis cocher </t>
    </r>
    <r>
      <rPr>
        <b/>
        <u/>
        <sz val="11"/>
        <color theme="1"/>
        <rFont val="Calibri"/>
        <family val="2"/>
        <scheme val="minor"/>
      </rPr>
      <t>C</t>
    </r>
    <r>
      <rPr>
        <sz val="11"/>
        <color theme="1"/>
        <rFont val="Calibri"/>
        <family val="2"/>
        <scheme val="minor"/>
      </rPr>
      <t>réer une copie.</t>
    </r>
  </si>
  <si>
    <t>Case à cocher</t>
  </si>
  <si>
    <t xml:space="preserve">Exemple : </t>
  </si>
  <si>
    <t>Centrer, justifier le texte si besoin.</t>
  </si>
  <si>
    <t>Vous pouvez maintenant sélectionner les cellules adjacentes d'une même discipline enseignée pour les fusionner.</t>
  </si>
  <si>
    <t>Si vous n'avez pas à préciser une des matières de la discipline, vous pouvez en rester là en laissant la formule de la cellule.</t>
  </si>
  <si>
    <t>Si vous souhaitez préciser une matière (grammaire, E.D.L. … pour le français ou calcul, géométrie pour les mathématiques) :</t>
  </si>
  <si>
    <t>Même étape que précédemment pour fusionner / justifier…</t>
  </si>
  <si>
    <r>
      <t xml:space="preserve">Cliquez sur </t>
    </r>
    <r>
      <rPr>
        <b/>
        <sz val="11"/>
        <color theme="1"/>
        <rFont val="Calibri"/>
        <family val="2"/>
        <scheme val="minor"/>
      </rPr>
      <t>OK</t>
    </r>
    <r>
      <rPr>
        <sz val="11"/>
        <color theme="1"/>
        <rFont val="Calibri"/>
        <family val="2"/>
        <scheme val="minor"/>
      </rPr>
      <t xml:space="preserve"> dans la fenêtre d'alerte :</t>
    </r>
  </si>
  <si>
    <t>ex. :</t>
  </si>
  <si>
    <t>Mathématiques : calcul</t>
  </si>
  <si>
    <r>
      <t xml:space="preserve">Puis </t>
    </r>
    <r>
      <rPr>
        <b/>
        <sz val="11"/>
        <color theme="1"/>
        <rFont val="Calibri"/>
        <family val="2"/>
        <scheme val="minor"/>
      </rPr>
      <t>supprimer la formule</t>
    </r>
    <r>
      <rPr>
        <sz val="11"/>
        <color theme="1"/>
        <rFont val="Calibri"/>
        <family val="2"/>
        <scheme val="minor"/>
      </rPr>
      <t xml:space="preserve"> de la cellule créée et fusionnée et la </t>
    </r>
    <r>
      <rPr>
        <b/>
        <sz val="11"/>
        <color theme="1"/>
        <rFont val="Calibri"/>
        <family val="2"/>
        <scheme val="minor"/>
      </rPr>
      <t>remplaçant</t>
    </r>
    <r>
      <rPr>
        <sz val="11"/>
        <color theme="1"/>
        <rFont val="Calibri"/>
        <family val="2"/>
        <scheme val="minor"/>
      </rPr>
      <t xml:space="preserve"> par la discipline (pour conserver le code des couleurs) puis la matière.</t>
    </r>
  </si>
  <si>
    <t>Si vous vous trompez, pas de panique puisque vous travaillez sur une copie de l'onglet orange,</t>
  </si>
  <si>
    <t>vous n'avez qu'à recommencez à l'étape 2 en respectant tous les points  ci-dessus.</t>
  </si>
  <si>
    <t>EMPLOI DU TEMPS DE LA CLASSE DE</t>
  </si>
  <si>
    <t>ANNÉE SCOLAIRE 2025-2026</t>
  </si>
  <si>
    <t>4) Imprimer votre feuille d'emploi du temps</t>
  </si>
  <si>
    <t>Complétez les renseignements concernant votre classe dans la ligne 1 avec votre niveau, votre nom… changer l'année scolaire si besoin…</t>
  </si>
  <si>
    <r>
      <t>Pour l'impression assurez-vous d'être en paysage puis, utiliser l'impression avec l'option "</t>
    </r>
    <r>
      <rPr>
        <b/>
        <sz val="11"/>
        <color theme="1"/>
        <rFont val="Calibri"/>
        <family val="2"/>
        <scheme val="minor"/>
      </rPr>
      <t>Ajuster</t>
    </r>
    <r>
      <rPr>
        <sz val="11"/>
        <color theme="1"/>
        <rFont val="Calibri"/>
        <family val="2"/>
        <scheme val="minor"/>
      </rPr>
      <t xml:space="preserve">" pour tout avoir sur une page. </t>
    </r>
  </si>
  <si>
    <t>Ne supprimez pas de lignes !</t>
  </si>
  <si>
    <t>Ce fichier calcule par tranches de 15 minutes les enseignements et indique en pourcentage le quota atteint pour chaque matière par rapport aux I.O. (en tenant compte des récréations de 15 minutes).</t>
  </si>
  <si>
    <r>
      <t xml:space="preserve">On a Indiqué ici  </t>
    </r>
    <r>
      <rPr>
        <b/>
        <sz val="11"/>
        <color theme="1"/>
        <rFont val="Calibri"/>
        <family val="2"/>
        <scheme val="minor"/>
      </rPr>
      <t>EPS</t>
    </r>
    <r>
      <rPr>
        <sz val="11"/>
        <color theme="1"/>
        <rFont val="Calibri"/>
        <family val="2"/>
        <scheme val="minor"/>
      </rPr>
      <t xml:space="preserve"> pour la tranche commençant à 8:30 (horaire situé au-dessus) et finissant à 8:45 (horaire de la cellule).</t>
    </r>
  </si>
  <si>
    <t xml:space="preserve">* ATTENTION il faudra travailler sur une copie des onglets oranges! </t>
  </si>
  <si>
    <r>
      <t xml:space="preserve">Clic droit sur l'onglet orange puis </t>
    </r>
    <r>
      <rPr>
        <u/>
        <sz val="11"/>
        <color theme="1"/>
        <rFont val="Calibri"/>
        <family val="2"/>
        <scheme val="minor"/>
      </rPr>
      <t>D</t>
    </r>
    <r>
      <rPr>
        <sz val="11"/>
        <color theme="1"/>
        <rFont val="Calibri"/>
        <family val="2"/>
        <scheme val="minor"/>
      </rPr>
      <t>éplacer ou copier</t>
    </r>
  </si>
  <si>
    <t>Utilisez "suppr" pour effacer le contenu d'une cellule,</t>
  </si>
  <si>
    <r>
      <t xml:space="preserve">* 2) Pour modifier et compléter votre emploi du temps : </t>
    </r>
    <r>
      <rPr>
        <b/>
        <u/>
        <sz val="11"/>
        <color theme="1"/>
        <rFont val="Calibri"/>
        <family val="2"/>
        <scheme val="minor"/>
      </rPr>
      <t>Dupliquez</t>
    </r>
    <r>
      <rPr>
        <b/>
        <sz val="11"/>
        <color theme="1"/>
        <rFont val="Calibri"/>
        <family val="2"/>
        <scheme val="minor"/>
      </rPr>
      <t xml:space="preserve"> l'onglet orange qui a été généré !</t>
    </r>
  </si>
  <si>
    <t>3) Travaillez sur la copie générée précédemment.</t>
  </si>
  <si>
    <t>Définissez les disciplines enseignées dans les cellules en utilisant les listes déroulantes.</t>
  </si>
  <si>
    <t>Utilisez ctrl + Clic pour étendre axu cellules adjacentes votre sélection.</t>
  </si>
  <si>
    <t>Utilisez "supr" pour effacer (remise à blanc) une cellule.</t>
  </si>
  <si>
    <t>2 Fusionnez les Cellules. Justifier correctement le texte.</t>
  </si>
  <si>
    <t>3 Si vous souhaitez définir une matière dans une discipline : supprimez la formule de la cellule et saisissez la matière avec et sa discipline.</t>
  </si>
  <si>
    <r>
      <t xml:space="preserve">Ex. </t>
    </r>
    <r>
      <rPr>
        <b/>
        <sz val="11"/>
        <color theme="1"/>
        <rFont val="Calibri"/>
        <family val="2"/>
        <scheme val="minor"/>
      </rPr>
      <t>Mathématiques : calcul</t>
    </r>
    <r>
      <rPr>
        <sz val="11"/>
        <color theme="1"/>
        <rFont val="Calibri"/>
        <family val="2"/>
        <scheme val="minor"/>
      </rPr>
      <t xml:space="preserve"> ou  Français : E.D.L. ….</t>
    </r>
  </si>
  <si>
    <t>1 Copier la feuille pour travailler sur la copie ! Clic droit sur l'onglet et cocher copier.</t>
  </si>
  <si>
    <t>Utilisez ctrl + Clic pour étendre aux cellules adjacentes votre sélection.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</si>
</sst>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
    <numFmt numFmtId="165" formatCode="[hh]:mm"/>
  </numFmts>
  <fonts count="2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6"/>
      <color theme="1"/>
      <name val="Calibri"/>
      <family val="2"/>
      <scheme val="minor"/>
    </font>
    <font>
      <sz val="8"/>
      <name val="Calibri"/>
      <family val="2"/>
      <scheme val="minor"/>
    </font>
    <font>
      <u/>
      <sz val="11"/>
      <color theme="10"/>
      <name val="Calibri"/>
      <family val="2"/>
      <scheme val="minor"/>
    </font>
    <font>
      <sz val="11"/>
      <color theme="1"/>
      <name val="Calibri"/>
      <family val="2"/>
    </font>
    <font>
      <b/>
      <sz val="26"/>
      <color theme="1"/>
      <name val="Calibri"/>
      <family val="2"/>
      <scheme val="minor"/>
    </font>
    <font>
      <b/>
      <sz val="14"/>
      <color theme="1"/>
      <name val="Calibri"/>
      <family val="2"/>
      <scheme val="minor"/>
    </font>
    <font>
      <b/>
      <u/>
      <sz val="11"/>
      <color theme="1"/>
      <name val="Calibri"/>
      <family val="2"/>
      <scheme val="minor"/>
    </font>
    <font>
      <b/>
      <u/>
      <sz val="11"/>
      <color rgb="FFFF0000"/>
      <name val="Calibri"/>
      <family val="2"/>
      <scheme val="minor"/>
    </font>
    <font>
      <u/>
      <sz val="11"/>
      <color theme="1"/>
      <name val="Calibri"/>
      <family val="2"/>
      <scheme val="minor"/>
    </font>
    <font>
      <b/>
      <sz val="12"/>
      <color theme="1"/>
      <name val="Calibri"/>
      <family val="2"/>
      <scheme val="minor"/>
    </font>
    <font>
      <b/>
      <sz val="12"/>
      <color indexed="8"/>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theme="9" tint="0.79998168889431442"/>
      </patternFill>
    </fill>
    <fill>
      <patternFill patternType="solid">
        <fgColor theme="0"/>
        <bgColor indexed="64"/>
      </patternFill>
    </fill>
  </fills>
  <borders count="2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9" tint="0.39997558519241921"/>
      </left>
      <right/>
      <top style="thin">
        <color theme="9" tint="0.39997558519241921"/>
      </top>
      <bottom style="thin">
        <color theme="9" tint="0.39997558519241921"/>
      </bottom>
      <diagonal/>
    </border>
    <border>
      <left style="hair">
        <color indexed="64"/>
      </left>
      <right style="hair">
        <color indexed="64"/>
      </right>
      <top style="hair">
        <color indexed="64"/>
      </top>
      <bottom style="hair">
        <color indexed="64"/>
      </bottom>
      <diagonal/>
    </border>
    <border>
      <left/>
      <right/>
      <top style="thin">
        <color theme="9" tint="0.3999755851924192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top style="thin">
        <color indexed="64"/>
      </top>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0" fillId="0" borderId="0" applyNumberFormat="0" applyFill="0" applyBorder="0" applyAlignment="0" applyProtection="0"/>
  </cellStyleXfs>
  <cellXfs count="63">
    <xf numFmtId="0" fontId="0" fillId="0" borderId="0" xfId="0"/>
    <xf numFmtId="0" fontId="0" fillId="33" borderId="10" xfId="0" applyFill="1" applyBorder="1"/>
    <xf numFmtId="20" fontId="0" fillId="33" borderId="0" xfId="0" applyNumberFormat="1" applyFill="1"/>
    <xf numFmtId="0" fontId="0" fillId="34" borderId="0" xfId="0" applyFill="1"/>
    <xf numFmtId="0" fontId="16" fillId="34" borderId="0" xfId="0" applyFont="1" applyFill="1"/>
    <xf numFmtId="20" fontId="0" fillId="34" borderId="0" xfId="0" applyNumberFormat="1" applyFill="1" applyAlignment="1">
      <alignment vertical="center" wrapText="1"/>
    </xf>
    <xf numFmtId="164" fontId="0" fillId="34" borderId="0" xfId="0" applyNumberFormat="1" applyFill="1"/>
    <xf numFmtId="0" fontId="16" fillId="34" borderId="0" xfId="0" applyFont="1" applyFill="1" applyAlignment="1">
      <alignment horizontal="center" vertical="center"/>
    </xf>
    <xf numFmtId="0" fontId="0" fillId="34" borderId="0" xfId="0" applyFill="1" applyAlignment="1">
      <alignment vertical="center" wrapText="1"/>
    </xf>
    <xf numFmtId="20" fontId="0" fillId="34" borderId="0" xfId="0" applyNumberFormat="1" applyFill="1"/>
    <xf numFmtId="165" fontId="0" fillId="34" borderId="0" xfId="0" applyNumberFormat="1" applyFill="1"/>
    <xf numFmtId="10" fontId="0" fillId="34" borderId="0" xfId="0" applyNumberFormat="1" applyFill="1"/>
    <xf numFmtId="0" fontId="18" fillId="33" borderId="12" xfId="0" applyFont="1" applyFill="1" applyBorder="1" applyAlignment="1">
      <alignment horizontal="center" vertical="center"/>
    </xf>
    <xf numFmtId="0" fontId="18" fillId="33" borderId="11" xfId="0" applyFont="1" applyFill="1" applyBorder="1" applyAlignment="1">
      <alignment horizontal="center" vertical="center"/>
    </xf>
    <xf numFmtId="0" fontId="0" fillId="34" borderId="14" xfId="0" applyFill="1" applyBorder="1"/>
    <xf numFmtId="0" fontId="0" fillId="34" borderId="17" xfId="0" applyFill="1" applyBorder="1"/>
    <xf numFmtId="0" fontId="16" fillId="34" borderId="18" xfId="0" applyFont="1" applyFill="1" applyBorder="1"/>
    <xf numFmtId="0" fontId="0" fillId="34" borderId="19" xfId="0" applyFill="1" applyBorder="1"/>
    <xf numFmtId="0" fontId="0" fillId="34" borderId="20" xfId="0" applyFill="1" applyBorder="1"/>
    <xf numFmtId="0" fontId="0" fillId="34" borderId="13" xfId="0" applyFill="1" applyBorder="1"/>
    <xf numFmtId="0" fontId="20" fillId="34" borderId="13" xfId="42" applyFill="1" applyBorder="1"/>
    <xf numFmtId="2" fontId="0" fillId="34" borderId="14" xfId="0" applyNumberFormat="1" applyFill="1" applyBorder="1"/>
    <xf numFmtId="20" fontId="0" fillId="34" borderId="16" xfId="0" applyNumberFormat="1" applyFill="1" applyBorder="1"/>
    <xf numFmtId="0" fontId="16" fillId="34" borderId="15" xfId="0" applyFont="1" applyFill="1" applyBorder="1"/>
    <xf numFmtId="164" fontId="16" fillId="34" borderId="16" xfId="0" applyNumberFormat="1" applyFont="1" applyFill="1" applyBorder="1"/>
    <xf numFmtId="0" fontId="0" fillId="33" borderId="0" xfId="0" applyFill="1"/>
    <xf numFmtId="0" fontId="18" fillId="33" borderId="0" xfId="0" applyFont="1" applyFill="1" applyAlignment="1">
      <alignment horizontal="center" vertical="center"/>
    </xf>
    <xf numFmtId="0" fontId="0" fillId="34" borderId="22" xfId="0" applyFill="1" applyBorder="1"/>
    <xf numFmtId="0" fontId="0" fillId="34" borderId="21" xfId="0" applyFill="1" applyBorder="1"/>
    <xf numFmtId="0" fontId="16" fillId="34" borderId="21" xfId="0" applyFont="1" applyFill="1" applyBorder="1"/>
    <xf numFmtId="0" fontId="16" fillId="34" borderId="21" xfId="0" applyFont="1" applyFill="1" applyBorder="1" applyAlignment="1">
      <alignment horizontal="center" vertical="center"/>
    </xf>
    <xf numFmtId="0" fontId="0" fillId="34" borderId="11" xfId="0" applyFill="1" applyBorder="1" applyProtection="1">
      <protection locked="0"/>
    </xf>
    <xf numFmtId="0" fontId="18" fillId="33" borderId="23" xfId="0" applyFont="1" applyFill="1" applyBorder="1" applyAlignment="1">
      <alignment horizontal="center" vertical="center"/>
    </xf>
    <xf numFmtId="0" fontId="20" fillId="34" borderId="13" xfId="42" applyFill="1" applyBorder="1" applyProtection="1"/>
    <xf numFmtId="0" fontId="0" fillId="34" borderId="13" xfId="0" applyFill="1" applyBorder="1" applyAlignment="1">
      <alignment vertical="center" wrapText="1"/>
    </xf>
    <xf numFmtId="0" fontId="0" fillId="34" borderId="15" xfId="0" applyFill="1" applyBorder="1" applyAlignment="1">
      <alignment vertical="center" wrapText="1"/>
    </xf>
    <xf numFmtId="0" fontId="22" fillId="34" borderId="0" xfId="0" applyFont="1" applyFill="1"/>
    <xf numFmtId="0" fontId="23" fillId="34" borderId="0" xfId="0" applyFont="1" applyFill="1"/>
    <xf numFmtId="0" fontId="0" fillId="34" borderId="0" xfId="0" applyFill="1" applyAlignment="1">
      <alignment horizontal="right"/>
    </xf>
    <xf numFmtId="0" fontId="14" fillId="34" borderId="0" xfId="0" applyFont="1" applyFill="1"/>
    <xf numFmtId="0" fontId="25" fillId="34" borderId="0" xfId="0" applyFont="1" applyFill="1"/>
    <xf numFmtId="15" fontId="16" fillId="34" borderId="0" xfId="0" applyNumberFormat="1" applyFont="1" applyFill="1"/>
    <xf numFmtId="0" fontId="27" fillId="34" borderId="0" xfId="0" applyFont="1" applyFill="1" applyProtection="1">
      <protection locked="0"/>
    </xf>
    <xf numFmtId="0" fontId="28" fillId="34" borderId="0" xfId="0" applyFont="1" applyFill="1" applyProtection="1">
      <protection locked="0"/>
    </xf>
    <xf numFmtId="0" fontId="26" fillId="34" borderId="0" xfId="0" applyFont="1" applyFill="1"/>
    <xf numFmtId="0" fontId="0" fillId="34" borderId="26" xfId="0" applyFill="1" applyBorder="1" applyProtection="1">
      <protection locked="0"/>
    </xf>
    <xf numFmtId="0" fontId="0" fillId="33" borderId="11" xfId="0" applyFill="1" applyBorder="1"/>
    <xf numFmtId="20" fontId="0" fillId="33" borderId="11" xfId="0" applyNumberFormat="1" applyFill="1" applyBorder="1"/>
    <xf numFmtId="0" fontId="0" fillId="34" borderId="18" xfId="0" applyFill="1" applyBorder="1"/>
    <xf numFmtId="0" fontId="16" fillId="34" borderId="13" xfId="0" applyFont="1" applyFill="1" applyBorder="1"/>
    <xf numFmtId="0" fontId="0" fillId="34" borderId="27" xfId="0" applyFill="1" applyBorder="1"/>
    <xf numFmtId="20" fontId="0" fillId="34" borderId="14" xfId="0" applyNumberFormat="1" applyFill="1" applyBorder="1" applyAlignment="1">
      <alignment vertical="center" wrapText="1"/>
    </xf>
    <xf numFmtId="20" fontId="0" fillId="34" borderId="14" xfId="0" applyNumberFormat="1" applyFill="1" applyBorder="1"/>
    <xf numFmtId="0" fontId="0" fillId="34" borderId="28" xfId="0" applyFill="1" applyBorder="1"/>
    <xf numFmtId="0" fontId="0" fillId="34" borderId="16" xfId="0" applyFill="1" applyBorder="1"/>
    <xf numFmtId="165" fontId="0" fillId="34" borderId="16" xfId="0" applyNumberFormat="1" applyFill="1" applyBorder="1"/>
    <xf numFmtId="20" fontId="0" fillId="34" borderId="17" xfId="0" applyNumberFormat="1" applyFill="1" applyBorder="1"/>
    <xf numFmtId="0" fontId="0" fillId="34" borderId="20" xfId="0" applyFill="1" applyBorder="1" applyAlignment="1">
      <alignment vertical="center"/>
    </xf>
    <xf numFmtId="0" fontId="0" fillId="34" borderId="19" xfId="0" applyFill="1" applyBorder="1" applyAlignment="1">
      <alignment horizontal="centerContinuous" wrapText="1"/>
    </xf>
    <xf numFmtId="0" fontId="0" fillId="34" borderId="19" xfId="0" applyFill="1" applyBorder="1" applyAlignment="1">
      <alignment horizontal="centerContinuous"/>
    </xf>
    <xf numFmtId="0" fontId="0" fillId="34" borderId="20" xfId="0" applyFill="1" applyBorder="1" applyAlignment="1">
      <alignment horizontal="center" vertical="center"/>
    </xf>
    <xf numFmtId="0" fontId="0" fillId="34" borderId="24" xfId="0" applyFill="1" applyBorder="1" applyAlignment="1" applyProtection="1">
      <alignment horizontal="center" vertical="center"/>
      <protection locked="0"/>
    </xf>
    <xf numFmtId="0" fontId="0" fillId="34" borderId="25" xfId="0" applyFill="1" applyBorder="1" applyAlignment="1" applyProtection="1">
      <alignment horizontal="center" vertical="center"/>
      <protection locked="0"/>
    </xf>
  </cellXfs>
  <cellStyles count="43">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Insatisfaisant" xfId="7" builtinId="27" customBuiltin="1"/>
    <cellStyle name="Lien hypertexte" xfId="42" builtinId="8"/>
    <cellStyle name="Neutre" xfId="8" builtinId="28" customBuiltin="1"/>
    <cellStyle name="Normal" xfId="0" builtinId="0"/>
    <cellStyle name="Note" xfId="15" builtinId="10" customBuiltin="1"/>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137">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7999816888943144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7999816888943144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FFCC33"/>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7999816888943144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
      <fill>
        <patternFill>
          <bgColor rgb="FFFFCC33"/>
        </patternFill>
      </fill>
    </dxf>
    <dxf>
      <fill>
        <patternFill>
          <bgColor rgb="FF9999CC"/>
        </patternFill>
      </fill>
    </dxf>
    <dxf>
      <font>
        <color theme="0" tint="-4.9989318521683403E-2"/>
      </font>
      <fill>
        <patternFill>
          <bgColor rgb="FF663399"/>
        </patternFill>
      </fill>
    </dxf>
    <dxf>
      <fill>
        <patternFill>
          <bgColor rgb="FF66CC66"/>
        </patternFill>
      </fill>
    </dxf>
    <dxf>
      <fill>
        <patternFill>
          <bgColor rgb="FFFF6633"/>
        </patternFill>
      </fill>
    </dxf>
    <dxf>
      <fill>
        <patternFill>
          <bgColor rgb="FF6699CC"/>
        </patternFill>
      </fill>
    </dxf>
    <dxf>
      <font>
        <b/>
        <i val="0"/>
      </font>
      <fill>
        <patternFill>
          <bgColor theme="9" tint="0.39994506668294322"/>
        </patternFill>
      </fill>
    </dxf>
    <dxf>
      <fill>
        <patternFill>
          <bgColor rgb="FFFFFF00"/>
        </patternFill>
      </fill>
    </dxf>
    <dxf>
      <fill>
        <patternFill>
          <bgColor rgb="FFFF99FF"/>
        </patternFill>
      </fill>
    </dxf>
    <dxf>
      <font>
        <color theme="0"/>
      </font>
      <fill>
        <patternFill>
          <bgColor rgb="FF993399"/>
        </patternFill>
      </fill>
    </dxf>
    <dxf>
      <font>
        <b/>
        <i val="0"/>
      </font>
      <fill>
        <patternFill>
          <bgColor theme="9" tint="0.79998168889431442"/>
        </patternFill>
      </fill>
    </dxf>
  </dxfs>
  <tableStyles count="0" defaultTableStyle="TableStyleMedium2" defaultPivotStyle="PivotStyleLight16"/>
  <colors>
    <mruColors>
      <color rgb="FFFF9900"/>
      <color rgb="FF993399"/>
      <color rgb="FFFF99FF"/>
      <color rgb="FFFFFF00"/>
      <color rgb="FF6699CC"/>
      <color rgb="FFFF6633"/>
      <color rgb="FF66CC66"/>
      <color rgb="FF663399"/>
      <color rgb="FF9999CC"/>
      <color rgb="FFFFCC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9</xdr:col>
      <xdr:colOff>1685925</xdr:colOff>
      <xdr:row>50</xdr:row>
      <xdr:rowOff>19051</xdr:rowOff>
    </xdr:from>
    <xdr:to>
      <xdr:col>12</xdr:col>
      <xdr:colOff>647700</xdr:colOff>
      <xdr:row>62</xdr:row>
      <xdr:rowOff>150891</xdr:rowOff>
    </xdr:to>
    <xdr:pic>
      <xdr:nvPicPr>
        <xdr:cNvPr id="24" name="Image 23">
          <a:extLst>
            <a:ext uri="{FF2B5EF4-FFF2-40B4-BE49-F238E27FC236}">
              <a16:creationId xmlns:a16="http://schemas.microsoft.com/office/drawing/2014/main" id="{9E1F52FB-EC9C-1F5A-1A06-027126A3132E}"/>
            </a:ext>
          </a:extLst>
        </xdr:cNvPr>
        <xdr:cNvPicPr>
          <a:picLocks noChangeAspect="1"/>
        </xdr:cNvPicPr>
      </xdr:nvPicPr>
      <xdr:blipFill>
        <a:blip xmlns:r="http://schemas.openxmlformats.org/officeDocument/2006/relationships" r:embed="rId1"/>
        <a:stretch>
          <a:fillRect/>
        </a:stretch>
      </xdr:blipFill>
      <xdr:spPr>
        <a:xfrm>
          <a:off x="8543925" y="9829801"/>
          <a:ext cx="2190750" cy="2417840"/>
        </a:xfrm>
        <a:prstGeom prst="rect">
          <a:avLst/>
        </a:prstGeom>
      </xdr:spPr>
    </xdr:pic>
    <xdr:clientData/>
  </xdr:twoCellAnchor>
  <xdr:twoCellAnchor editAs="oneCell">
    <xdr:from>
      <xdr:col>1</xdr:col>
      <xdr:colOff>0</xdr:colOff>
      <xdr:row>14</xdr:row>
      <xdr:rowOff>19050</xdr:rowOff>
    </xdr:from>
    <xdr:to>
      <xdr:col>3</xdr:col>
      <xdr:colOff>495048</xdr:colOff>
      <xdr:row>15</xdr:row>
      <xdr:rowOff>190455</xdr:rowOff>
    </xdr:to>
    <xdr:pic>
      <xdr:nvPicPr>
        <xdr:cNvPr id="2" name="Image 1">
          <a:extLst>
            <a:ext uri="{FF2B5EF4-FFF2-40B4-BE49-F238E27FC236}">
              <a16:creationId xmlns:a16="http://schemas.microsoft.com/office/drawing/2014/main" id="{53B84128-86F1-DAC4-6600-EA209D8665E6}"/>
            </a:ext>
          </a:extLst>
        </xdr:cNvPr>
        <xdr:cNvPicPr>
          <a:picLocks noChangeAspect="1"/>
        </xdr:cNvPicPr>
      </xdr:nvPicPr>
      <xdr:blipFill>
        <a:blip xmlns:r="http://schemas.openxmlformats.org/officeDocument/2006/relationships" r:embed="rId2"/>
        <a:stretch>
          <a:fillRect/>
        </a:stretch>
      </xdr:blipFill>
      <xdr:spPr>
        <a:xfrm>
          <a:off x="762000" y="2971800"/>
          <a:ext cx="2019048" cy="361905"/>
        </a:xfrm>
        <a:prstGeom prst="rect">
          <a:avLst/>
        </a:prstGeom>
      </xdr:spPr>
    </xdr:pic>
    <xdr:clientData/>
  </xdr:twoCellAnchor>
  <xdr:twoCellAnchor editAs="oneCell">
    <xdr:from>
      <xdr:col>1</xdr:col>
      <xdr:colOff>0</xdr:colOff>
      <xdr:row>19</xdr:row>
      <xdr:rowOff>0</xdr:rowOff>
    </xdr:from>
    <xdr:to>
      <xdr:col>2</xdr:col>
      <xdr:colOff>609429</xdr:colOff>
      <xdr:row>23</xdr:row>
      <xdr:rowOff>123714</xdr:rowOff>
    </xdr:to>
    <xdr:pic>
      <xdr:nvPicPr>
        <xdr:cNvPr id="3" name="Image 2">
          <a:extLst>
            <a:ext uri="{FF2B5EF4-FFF2-40B4-BE49-F238E27FC236}">
              <a16:creationId xmlns:a16="http://schemas.microsoft.com/office/drawing/2014/main" id="{8A9ACA72-BF4E-26A4-4C66-63E1B8BA265C}"/>
            </a:ext>
          </a:extLst>
        </xdr:cNvPr>
        <xdr:cNvPicPr>
          <a:picLocks noChangeAspect="1"/>
        </xdr:cNvPicPr>
      </xdr:nvPicPr>
      <xdr:blipFill>
        <a:blip xmlns:r="http://schemas.openxmlformats.org/officeDocument/2006/relationships" r:embed="rId3"/>
        <a:stretch>
          <a:fillRect/>
        </a:stretch>
      </xdr:blipFill>
      <xdr:spPr>
        <a:xfrm>
          <a:off x="762000" y="3905250"/>
          <a:ext cx="1371429" cy="885714"/>
        </a:xfrm>
        <a:prstGeom prst="rect">
          <a:avLst/>
        </a:prstGeom>
      </xdr:spPr>
    </xdr:pic>
    <xdr:clientData/>
  </xdr:twoCellAnchor>
  <xdr:twoCellAnchor>
    <xdr:from>
      <xdr:col>2</xdr:col>
      <xdr:colOff>552450</xdr:colOff>
      <xdr:row>22</xdr:row>
      <xdr:rowOff>123825</xdr:rowOff>
    </xdr:from>
    <xdr:to>
      <xdr:col>3</xdr:col>
      <xdr:colOff>76200</xdr:colOff>
      <xdr:row>23</xdr:row>
      <xdr:rowOff>104775</xdr:rowOff>
    </xdr:to>
    <xdr:sp macro="" textlink="">
      <xdr:nvSpPr>
        <xdr:cNvPr id="4" name="Flèche : bas 3">
          <a:extLst>
            <a:ext uri="{FF2B5EF4-FFF2-40B4-BE49-F238E27FC236}">
              <a16:creationId xmlns:a16="http://schemas.microsoft.com/office/drawing/2014/main" id="{20368635-8812-C812-A4C5-CF347E0D9640}"/>
            </a:ext>
          </a:extLst>
        </xdr:cNvPr>
        <xdr:cNvSpPr/>
      </xdr:nvSpPr>
      <xdr:spPr>
        <a:xfrm rot="6292710">
          <a:off x="2133600" y="4543425"/>
          <a:ext cx="171450" cy="2857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3</xdr:col>
      <xdr:colOff>561975</xdr:colOff>
      <xdr:row>18</xdr:row>
      <xdr:rowOff>57151</xdr:rowOff>
    </xdr:from>
    <xdr:to>
      <xdr:col>10</xdr:col>
      <xdr:colOff>314325</xdr:colOff>
      <xdr:row>25</xdr:row>
      <xdr:rowOff>153285</xdr:rowOff>
    </xdr:to>
    <xdr:pic>
      <xdr:nvPicPr>
        <xdr:cNvPr id="5" name="Image 4">
          <a:extLst>
            <a:ext uri="{FF2B5EF4-FFF2-40B4-BE49-F238E27FC236}">
              <a16:creationId xmlns:a16="http://schemas.microsoft.com/office/drawing/2014/main" id="{138EAE9D-720D-9EE2-564D-94BD1773A770}"/>
            </a:ext>
          </a:extLst>
        </xdr:cNvPr>
        <xdr:cNvPicPr>
          <a:picLocks noChangeAspect="1"/>
        </xdr:cNvPicPr>
      </xdr:nvPicPr>
      <xdr:blipFill>
        <a:blip xmlns:r="http://schemas.openxmlformats.org/officeDocument/2006/relationships" r:embed="rId4"/>
        <a:stretch>
          <a:fillRect/>
        </a:stretch>
      </xdr:blipFill>
      <xdr:spPr>
        <a:xfrm>
          <a:off x="2847975" y="3771901"/>
          <a:ext cx="6029325" cy="1429634"/>
        </a:xfrm>
        <a:prstGeom prst="rect">
          <a:avLst/>
        </a:prstGeom>
      </xdr:spPr>
    </xdr:pic>
    <xdr:clientData/>
  </xdr:twoCellAnchor>
  <xdr:twoCellAnchor>
    <xdr:from>
      <xdr:col>9</xdr:col>
      <xdr:colOff>1666875</xdr:colOff>
      <xdr:row>25</xdr:row>
      <xdr:rowOff>57152</xdr:rowOff>
    </xdr:from>
    <xdr:to>
      <xdr:col>10</xdr:col>
      <xdr:colOff>247650</xdr:colOff>
      <xdr:row>26</xdr:row>
      <xdr:rowOff>38102</xdr:rowOff>
    </xdr:to>
    <xdr:sp macro="" textlink="">
      <xdr:nvSpPr>
        <xdr:cNvPr id="6" name="Flèche : bas 5">
          <a:extLst>
            <a:ext uri="{FF2B5EF4-FFF2-40B4-BE49-F238E27FC236}">
              <a16:creationId xmlns:a16="http://schemas.microsoft.com/office/drawing/2014/main" id="{8FB8C3A4-FC87-40F7-9B38-3EE01BAAB608}"/>
            </a:ext>
          </a:extLst>
        </xdr:cNvPr>
        <xdr:cNvSpPr/>
      </xdr:nvSpPr>
      <xdr:spPr>
        <a:xfrm rot="7024482">
          <a:off x="8582025" y="5048252"/>
          <a:ext cx="171450" cy="2857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2</xdr:col>
      <xdr:colOff>552450</xdr:colOff>
      <xdr:row>18</xdr:row>
      <xdr:rowOff>123825</xdr:rowOff>
    </xdr:from>
    <xdr:to>
      <xdr:col>2</xdr:col>
      <xdr:colOff>552450</xdr:colOff>
      <xdr:row>22</xdr:row>
      <xdr:rowOff>133350</xdr:rowOff>
    </xdr:to>
    <xdr:cxnSp macro="">
      <xdr:nvCxnSpPr>
        <xdr:cNvPr id="8" name="Connecteur droit avec flèche 7">
          <a:extLst>
            <a:ext uri="{FF2B5EF4-FFF2-40B4-BE49-F238E27FC236}">
              <a16:creationId xmlns:a16="http://schemas.microsoft.com/office/drawing/2014/main" id="{E7CC7D9E-8982-52E2-37BF-8635991AB71F}"/>
            </a:ext>
          </a:extLst>
        </xdr:cNvPr>
        <xdr:cNvCxnSpPr/>
      </xdr:nvCxnSpPr>
      <xdr:spPr>
        <a:xfrm>
          <a:off x="2076450" y="3838575"/>
          <a:ext cx="0" cy="77152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609600</xdr:colOff>
      <xdr:row>26</xdr:row>
      <xdr:rowOff>33523</xdr:rowOff>
    </xdr:from>
    <xdr:to>
      <xdr:col>9</xdr:col>
      <xdr:colOff>1428750</xdr:colOff>
      <xdr:row>26</xdr:row>
      <xdr:rowOff>57053</xdr:rowOff>
    </xdr:to>
    <xdr:cxnSp macro="">
      <xdr:nvCxnSpPr>
        <xdr:cNvPr id="9" name="Connecteur droit avec flèche 8">
          <a:extLst>
            <a:ext uri="{FF2B5EF4-FFF2-40B4-BE49-F238E27FC236}">
              <a16:creationId xmlns:a16="http://schemas.microsoft.com/office/drawing/2014/main" id="{1C986B65-1E29-428E-8250-AF65C3A531DE}"/>
            </a:ext>
          </a:extLst>
        </xdr:cNvPr>
        <xdr:cNvCxnSpPr/>
      </xdr:nvCxnSpPr>
      <xdr:spPr>
        <a:xfrm flipV="1">
          <a:off x="2895600" y="5272273"/>
          <a:ext cx="5391150" cy="2353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4</xdr:col>
      <xdr:colOff>114300</xdr:colOff>
      <xdr:row>28</xdr:row>
      <xdr:rowOff>47625</xdr:rowOff>
    </xdr:from>
    <xdr:to>
      <xdr:col>9</xdr:col>
      <xdr:colOff>1332871</xdr:colOff>
      <xdr:row>40</xdr:row>
      <xdr:rowOff>171149</xdr:rowOff>
    </xdr:to>
    <xdr:pic>
      <xdr:nvPicPr>
        <xdr:cNvPr id="12" name="Image 11">
          <a:extLst>
            <a:ext uri="{FF2B5EF4-FFF2-40B4-BE49-F238E27FC236}">
              <a16:creationId xmlns:a16="http://schemas.microsoft.com/office/drawing/2014/main" id="{6EC8D76A-C703-111E-3481-E5693E092F1D}"/>
            </a:ext>
          </a:extLst>
        </xdr:cNvPr>
        <xdr:cNvPicPr>
          <a:picLocks noChangeAspect="1"/>
        </xdr:cNvPicPr>
      </xdr:nvPicPr>
      <xdr:blipFill>
        <a:blip xmlns:r="http://schemas.openxmlformats.org/officeDocument/2006/relationships" r:embed="rId5"/>
        <a:stretch>
          <a:fillRect/>
        </a:stretch>
      </xdr:blipFill>
      <xdr:spPr>
        <a:xfrm>
          <a:off x="3162300" y="5667375"/>
          <a:ext cx="5028571" cy="2409524"/>
        </a:xfrm>
        <a:prstGeom prst="rect">
          <a:avLst/>
        </a:prstGeom>
      </xdr:spPr>
    </xdr:pic>
    <xdr:clientData/>
  </xdr:twoCellAnchor>
  <xdr:twoCellAnchor editAs="oneCell">
    <xdr:from>
      <xdr:col>4</xdr:col>
      <xdr:colOff>361950</xdr:colOff>
      <xdr:row>48</xdr:row>
      <xdr:rowOff>85725</xdr:rowOff>
    </xdr:from>
    <xdr:to>
      <xdr:col>8</xdr:col>
      <xdr:colOff>190140</xdr:colOff>
      <xdr:row>62</xdr:row>
      <xdr:rowOff>47296</xdr:rowOff>
    </xdr:to>
    <xdr:pic>
      <xdr:nvPicPr>
        <xdr:cNvPr id="13" name="Image 12">
          <a:extLst>
            <a:ext uri="{FF2B5EF4-FFF2-40B4-BE49-F238E27FC236}">
              <a16:creationId xmlns:a16="http://schemas.microsoft.com/office/drawing/2014/main" id="{87D9BF98-6136-761A-8AC4-2231CDDCCAB7}"/>
            </a:ext>
          </a:extLst>
        </xdr:cNvPr>
        <xdr:cNvPicPr>
          <a:picLocks noChangeAspect="1"/>
        </xdr:cNvPicPr>
      </xdr:nvPicPr>
      <xdr:blipFill>
        <a:blip xmlns:r="http://schemas.openxmlformats.org/officeDocument/2006/relationships" r:embed="rId6"/>
        <a:stretch>
          <a:fillRect/>
        </a:stretch>
      </xdr:blipFill>
      <xdr:spPr>
        <a:xfrm>
          <a:off x="3409950" y="9515475"/>
          <a:ext cx="2876190" cy="2628571"/>
        </a:xfrm>
        <a:prstGeom prst="rect">
          <a:avLst/>
        </a:prstGeom>
      </xdr:spPr>
    </xdr:pic>
    <xdr:clientData/>
  </xdr:twoCellAnchor>
  <xdr:twoCellAnchor>
    <xdr:from>
      <xdr:col>5</xdr:col>
      <xdr:colOff>628652</xdr:colOff>
      <xdr:row>61</xdr:row>
      <xdr:rowOff>114301</xdr:rowOff>
    </xdr:from>
    <xdr:to>
      <xdr:col>6</xdr:col>
      <xdr:colOff>152402</xdr:colOff>
      <xdr:row>62</xdr:row>
      <xdr:rowOff>95251</xdr:rowOff>
    </xdr:to>
    <xdr:sp macro="" textlink="">
      <xdr:nvSpPr>
        <xdr:cNvPr id="14" name="Flèche : bas 13">
          <a:extLst>
            <a:ext uri="{FF2B5EF4-FFF2-40B4-BE49-F238E27FC236}">
              <a16:creationId xmlns:a16="http://schemas.microsoft.com/office/drawing/2014/main" id="{5C662F75-EAB3-4E1E-8866-DF0B98F12A7A}"/>
            </a:ext>
          </a:extLst>
        </xdr:cNvPr>
        <xdr:cNvSpPr/>
      </xdr:nvSpPr>
      <xdr:spPr>
        <a:xfrm rot="7956310">
          <a:off x="4495802" y="11963401"/>
          <a:ext cx="171450" cy="2857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xdr:from>
      <xdr:col>10</xdr:col>
      <xdr:colOff>190499</xdr:colOff>
      <xdr:row>61</xdr:row>
      <xdr:rowOff>38102</xdr:rowOff>
    </xdr:from>
    <xdr:to>
      <xdr:col>10</xdr:col>
      <xdr:colOff>361949</xdr:colOff>
      <xdr:row>62</xdr:row>
      <xdr:rowOff>133352</xdr:rowOff>
    </xdr:to>
    <xdr:sp macro="" textlink="">
      <xdr:nvSpPr>
        <xdr:cNvPr id="15" name="Flèche : bas 14">
          <a:extLst>
            <a:ext uri="{FF2B5EF4-FFF2-40B4-BE49-F238E27FC236}">
              <a16:creationId xmlns:a16="http://schemas.microsoft.com/office/drawing/2014/main" id="{6F399AD4-DEC8-4531-9DDF-1CE29C5AD70B}"/>
            </a:ext>
          </a:extLst>
        </xdr:cNvPr>
        <xdr:cNvSpPr/>
      </xdr:nvSpPr>
      <xdr:spPr>
        <a:xfrm rot="8552644">
          <a:off x="8753474" y="11944352"/>
          <a:ext cx="171450" cy="2857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1</xdr:col>
      <xdr:colOff>742950</xdr:colOff>
      <xdr:row>70</xdr:row>
      <xdr:rowOff>95250</xdr:rowOff>
    </xdr:from>
    <xdr:to>
      <xdr:col>4</xdr:col>
      <xdr:colOff>409331</xdr:colOff>
      <xdr:row>78</xdr:row>
      <xdr:rowOff>37917</xdr:rowOff>
    </xdr:to>
    <xdr:pic>
      <xdr:nvPicPr>
        <xdr:cNvPr id="16" name="Image 15">
          <a:extLst>
            <a:ext uri="{FF2B5EF4-FFF2-40B4-BE49-F238E27FC236}">
              <a16:creationId xmlns:a16="http://schemas.microsoft.com/office/drawing/2014/main" id="{78F226E6-8940-846E-9158-38220CE9B2E5}"/>
            </a:ext>
          </a:extLst>
        </xdr:cNvPr>
        <xdr:cNvPicPr>
          <a:picLocks noChangeAspect="1"/>
        </xdr:cNvPicPr>
      </xdr:nvPicPr>
      <xdr:blipFill>
        <a:blip xmlns:r="http://schemas.openxmlformats.org/officeDocument/2006/relationships" r:embed="rId7"/>
        <a:stretch>
          <a:fillRect/>
        </a:stretch>
      </xdr:blipFill>
      <xdr:spPr>
        <a:xfrm>
          <a:off x="1504950" y="13716000"/>
          <a:ext cx="1952381" cy="1466667"/>
        </a:xfrm>
        <a:prstGeom prst="rect">
          <a:avLst/>
        </a:prstGeom>
      </xdr:spPr>
    </xdr:pic>
    <xdr:clientData/>
  </xdr:twoCellAnchor>
  <xdr:twoCellAnchor editAs="oneCell">
    <xdr:from>
      <xdr:col>1</xdr:col>
      <xdr:colOff>657225</xdr:colOff>
      <xdr:row>86</xdr:row>
      <xdr:rowOff>9525</xdr:rowOff>
    </xdr:from>
    <xdr:to>
      <xdr:col>7</xdr:col>
      <xdr:colOff>151892</xdr:colOff>
      <xdr:row>87</xdr:row>
      <xdr:rowOff>171406</xdr:rowOff>
    </xdr:to>
    <xdr:pic>
      <xdr:nvPicPr>
        <xdr:cNvPr id="18" name="Image 17">
          <a:extLst>
            <a:ext uri="{FF2B5EF4-FFF2-40B4-BE49-F238E27FC236}">
              <a16:creationId xmlns:a16="http://schemas.microsoft.com/office/drawing/2014/main" id="{F6FCD5CD-961B-E066-6147-B549C95B8F8F}"/>
            </a:ext>
          </a:extLst>
        </xdr:cNvPr>
        <xdr:cNvPicPr>
          <a:picLocks noChangeAspect="1"/>
        </xdr:cNvPicPr>
      </xdr:nvPicPr>
      <xdr:blipFill>
        <a:blip xmlns:r="http://schemas.openxmlformats.org/officeDocument/2006/relationships" r:embed="rId8"/>
        <a:stretch>
          <a:fillRect/>
        </a:stretch>
      </xdr:blipFill>
      <xdr:spPr>
        <a:xfrm>
          <a:off x="1419225" y="16678275"/>
          <a:ext cx="4066667" cy="352381"/>
        </a:xfrm>
        <a:prstGeom prst="rect">
          <a:avLst/>
        </a:prstGeom>
      </xdr:spPr>
    </xdr:pic>
    <xdr:clientData/>
  </xdr:twoCellAnchor>
  <xdr:twoCellAnchor>
    <xdr:from>
      <xdr:col>7</xdr:col>
      <xdr:colOff>209550</xdr:colOff>
      <xdr:row>87</xdr:row>
      <xdr:rowOff>76200</xdr:rowOff>
    </xdr:from>
    <xdr:to>
      <xdr:col>8</xdr:col>
      <xdr:colOff>723900</xdr:colOff>
      <xdr:row>87</xdr:row>
      <xdr:rowOff>76200</xdr:rowOff>
    </xdr:to>
    <xdr:cxnSp macro="">
      <xdr:nvCxnSpPr>
        <xdr:cNvPr id="20" name="Connecteur droit avec flèche 19">
          <a:extLst>
            <a:ext uri="{FF2B5EF4-FFF2-40B4-BE49-F238E27FC236}">
              <a16:creationId xmlns:a16="http://schemas.microsoft.com/office/drawing/2014/main" id="{948C8684-CA3A-DA68-1EAD-DFA9C23879F5}"/>
            </a:ext>
          </a:extLst>
        </xdr:cNvPr>
        <xdr:cNvCxnSpPr/>
      </xdr:nvCxnSpPr>
      <xdr:spPr>
        <a:xfrm>
          <a:off x="5543550" y="16935450"/>
          <a:ext cx="1276350" cy="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editAs="oneCell">
    <xdr:from>
      <xdr:col>1</xdr:col>
      <xdr:colOff>704851</xdr:colOff>
      <xdr:row>96</xdr:row>
      <xdr:rowOff>114301</xdr:rowOff>
    </xdr:from>
    <xdr:to>
      <xdr:col>3</xdr:col>
      <xdr:colOff>161424</xdr:colOff>
      <xdr:row>102</xdr:row>
      <xdr:rowOff>0</xdr:rowOff>
    </xdr:to>
    <xdr:pic>
      <xdr:nvPicPr>
        <xdr:cNvPr id="21" name="Image 20">
          <a:extLst>
            <a:ext uri="{FF2B5EF4-FFF2-40B4-BE49-F238E27FC236}">
              <a16:creationId xmlns:a16="http://schemas.microsoft.com/office/drawing/2014/main" id="{D546C39B-FF6E-CE3D-8E35-83255EDBF7C7}"/>
            </a:ext>
          </a:extLst>
        </xdr:cNvPr>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1466851" y="18688051"/>
          <a:ext cx="980573" cy="102869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0</xdr:colOff>
      <xdr:row>109</xdr:row>
      <xdr:rowOff>95250</xdr:rowOff>
    </xdr:from>
    <xdr:to>
      <xdr:col>9</xdr:col>
      <xdr:colOff>999809</xdr:colOff>
      <xdr:row>113</xdr:row>
      <xdr:rowOff>76107</xdr:rowOff>
    </xdr:to>
    <xdr:pic>
      <xdr:nvPicPr>
        <xdr:cNvPr id="23" name="Image 22">
          <a:extLst>
            <a:ext uri="{FF2B5EF4-FFF2-40B4-BE49-F238E27FC236}">
              <a16:creationId xmlns:a16="http://schemas.microsoft.com/office/drawing/2014/main" id="{4266ADC0-3714-571A-532D-051151FBD83A}"/>
            </a:ext>
          </a:extLst>
        </xdr:cNvPr>
        <xdr:cNvPicPr>
          <a:picLocks noChangeAspect="1"/>
        </xdr:cNvPicPr>
      </xdr:nvPicPr>
      <xdr:blipFill>
        <a:blip xmlns:r="http://schemas.openxmlformats.org/officeDocument/2006/relationships" r:embed="rId10"/>
        <a:stretch>
          <a:fillRect/>
        </a:stretch>
      </xdr:blipFill>
      <xdr:spPr>
        <a:xfrm>
          <a:off x="5334000" y="21145500"/>
          <a:ext cx="2523809" cy="742857"/>
        </a:xfrm>
        <a:prstGeom prst="rect">
          <a:avLst/>
        </a:prstGeom>
      </xdr:spPr>
    </xdr:pic>
    <xdr:clientData/>
  </xdr:twoCellAnchor>
  <xdr:twoCellAnchor editAs="oneCell">
    <xdr:from>
      <xdr:col>9</xdr:col>
      <xdr:colOff>1076324</xdr:colOff>
      <xdr:row>67</xdr:row>
      <xdr:rowOff>184807</xdr:rowOff>
    </xdr:from>
    <xdr:to>
      <xdr:col>16</xdr:col>
      <xdr:colOff>151576</xdr:colOff>
      <xdr:row>72</xdr:row>
      <xdr:rowOff>161782</xdr:rowOff>
    </xdr:to>
    <xdr:pic>
      <xdr:nvPicPr>
        <xdr:cNvPr id="25" name="Image 24">
          <a:extLst>
            <a:ext uri="{FF2B5EF4-FFF2-40B4-BE49-F238E27FC236}">
              <a16:creationId xmlns:a16="http://schemas.microsoft.com/office/drawing/2014/main" id="{8D899A5C-E007-27A6-E407-A2BEE197FA81}"/>
            </a:ext>
          </a:extLst>
        </xdr:cNvPr>
        <xdr:cNvPicPr>
          <a:picLocks noChangeAspect="1"/>
        </xdr:cNvPicPr>
      </xdr:nvPicPr>
      <xdr:blipFill>
        <a:blip xmlns:r="http://schemas.openxmlformats.org/officeDocument/2006/relationships" r:embed="rId11"/>
        <a:stretch>
          <a:fillRect/>
        </a:stretch>
      </xdr:blipFill>
      <xdr:spPr>
        <a:xfrm>
          <a:off x="7934324" y="13234057"/>
          <a:ext cx="5352227" cy="929475"/>
        </a:xfrm>
        <a:prstGeom prst="rect">
          <a:avLst/>
        </a:prstGeom>
      </xdr:spPr>
    </xdr:pic>
    <xdr:clientData/>
  </xdr:twoCellAnchor>
  <xdr:twoCellAnchor>
    <xdr:from>
      <xdr:col>11</xdr:col>
      <xdr:colOff>590548</xdr:colOff>
      <xdr:row>72</xdr:row>
      <xdr:rowOff>57149</xdr:rowOff>
    </xdr:from>
    <xdr:to>
      <xdr:col>11</xdr:col>
      <xdr:colOff>761998</xdr:colOff>
      <xdr:row>73</xdr:row>
      <xdr:rowOff>152399</xdr:rowOff>
    </xdr:to>
    <xdr:sp macro="" textlink="">
      <xdr:nvSpPr>
        <xdr:cNvPr id="17" name="Flèche : bas 16">
          <a:extLst>
            <a:ext uri="{FF2B5EF4-FFF2-40B4-BE49-F238E27FC236}">
              <a16:creationId xmlns:a16="http://schemas.microsoft.com/office/drawing/2014/main" id="{028B75D2-D692-4856-BBFF-1467B06EF7A6}"/>
            </a:ext>
          </a:extLst>
        </xdr:cNvPr>
        <xdr:cNvSpPr/>
      </xdr:nvSpPr>
      <xdr:spPr>
        <a:xfrm rot="12238870">
          <a:off x="9915523" y="14058899"/>
          <a:ext cx="171450" cy="285750"/>
        </a:xfrm>
        <a:prstGeom prst="down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a:p>
      </xdr:txBody>
    </xdr:sp>
    <xdr:clientData/>
  </xdr:twoCellAnchor>
  <xdr:twoCellAnchor editAs="oneCell">
    <xdr:from>
      <xdr:col>5</xdr:col>
      <xdr:colOff>542925</xdr:colOff>
      <xdr:row>71</xdr:row>
      <xdr:rowOff>47625</xdr:rowOff>
    </xdr:from>
    <xdr:to>
      <xdr:col>7</xdr:col>
      <xdr:colOff>723687</xdr:colOff>
      <xdr:row>73</xdr:row>
      <xdr:rowOff>76149</xdr:rowOff>
    </xdr:to>
    <xdr:pic>
      <xdr:nvPicPr>
        <xdr:cNvPr id="28" name="Image 27">
          <a:extLst>
            <a:ext uri="{FF2B5EF4-FFF2-40B4-BE49-F238E27FC236}">
              <a16:creationId xmlns:a16="http://schemas.microsoft.com/office/drawing/2014/main" id="{17F15012-59AD-BF06-6D00-6601D2833184}"/>
            </a:ext>
          </a:extLst>
        </xdr:cNvPr>
        <xdr:cNvPicPr>
          <a:picLocks noChangeAspect="1"/>
        </xdr:cNvPicPr>
      </xdr:nvPicPr>
      <xdr:blipFill>
        <a:blip xmlns:r="http://schemas.openxmlformats.org/officeDocument/2006/relationships" r:embed="rId12"/>
        <a:stretch>
          <a:fillRect/>
        </a:stretch>
      </xdr:blipFill>
      <xdr:spPr>
        <a:xfrm>
          <a:off x="4352925" y="13858875"/>
          <a:ext cx="1704762" cy="40952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64C5-E6EB-4D9E-933F-80B01C64CA99}">
  <dimension ref="A2:L119"/>
  <sheetViews>
    <sheetView showGridLines="0" showRowColHeaders="0" topLeftCell="A25" workbookViewId="0">
      <selection activeCell="N17" sqref="N17"/>
    </sheetView>
  </sheetViews>
  <sheetFormatPr baseColWidth="10" defaultRowHeight="15" x14ac:dyDescent="0.25"/>
  <cols>
    <col min="1" max="9" width="11.42578125" style="3"/>
    <col min="10" max="10" width="25.5703125" style="3" customWidth="1"/>
    <col min="11" max="16384" width="11.42578125" style="3"/>
  </cols>
  <sheetData>
    <row r="2" spans="1:5" ht="33.75" x14ac:dyDescent="0.5">
      <c r="B2" s="36" t="s">
        <v>27</v>
      </c>
    </row>
    <row r="5" spans="1:5" x14ac:dyDescent="0.25">
      <c r="B5" s="3" t="s">
        <v>60</v>
      </c>
    </row>
    <row r="6" spans="1:5" x14ac:dyDescent="0.25">
      <c r="B6" s="3" t="str">
        <f>"- Les Onglets de couleur verte : EDT_C2 et EDT_C3 permettent d'élaborer respectivement des emplois du temps pour le cycle 2 et pour le cycle 3. Ces 2 feuilles sont protégées pour éviter de faire des erreurs."</f>
        <v>- Les Onglets de couleur verte : EDT_C2 et EDT_C3 permettent d'élaborer respectivement des emplois du temps pour le cycle 2 et pour le cycle 3. Ces 2 feuilles sont protégées pour éviter de faire des erreurs.</v>
      </c>
    </row>
    <row r="7" spans="1:5" x14ac:dyDescent="0.25">
      <c r="B7" s="3" t="str">
        <f>"- Les Onglets de couleur orange : EDT_C2_m et EDT_C3_m sont modifiables afin de fusionner des cellules et de préciser Les matières de chaque discipline. Ces Onglets recopient ce que vous avez indiqué dans Les Onglets précédents."</f>
        <v>- Les Onglets de couleur orange : EDT_C2_m et EDT_C3_m sont modifiables afin de fusionner des cellules et de préciser Les matières de chaque discipline. Ces Onglets recopient ce que vous avez indiqué dans Les Onglets précédents.</v>
      </c>
    </row>
    <row r="8" spans="1:5" x14ac:dyDescent="0.25">
      <c r="B8" s="4" t="s">
        <v>62</v>
      </c>
    </row>
    <row r="9" spans="1:5" ht="18.75" x14ac:dyDescent="0.3">
      <c r="B9" s="37" t="s">
        <v>28</v>
      </c>
    </row>
    <row r="11" spans="1:5" x14ac:dyDescent="0.25">
      <c r="B11" s="3" t="s">
        <v>34</v>
      </c>
    </row>
    <row r="12" spans="1:5" x14ac:dyDescent="0.25">
      <c r="B12" s="3" t="s">
        <v>29</v>
      </c>
    </row>
    <row r="13" spans="1:5" x14ac:dyDescent="0.25">
      <c r="B13" s="4" t="s">
        <v>30</v>
      </c>
    </row>
    <row r="15" spans="1:5" x14ac:dyDescent="0.25">
      <c r="A15" s="38" t="s">
        <v>31</v>
      </c>
    </row>
    <row r="16" spans="1:5" x14ac:dyDescent="0.25">
      <c r="A16" s="38" t="s">
        <v>32</v>
      </c>
      <c r="E16" s="3" t="s">
        <v>61</v>
      </c>
    </row>
    <row r="18" spans="2:2" x14ac:dyDescent="0.25">
      <c r="B18" s="3" t="s">
        <v>33</v>
      </c>
    </row>
    <row r="28" spans="2:2" x14ac:dyDescent="0.25">
      <c r="B28" s="3" t="s">
        <v>64</v>
      </c>
    </row>
    <row r="31" spans="2:2" x14ac:dyDescent="0.25">
      <c r="B31" s="3" t="s">
        <v>35</v>
      </c>
    </row>
    <row r="32" spans="2:2" x14ac:dyDescent="0.25">
      <c r="B32" s="3" t="s">
        <v>36</v>
      </c>
    </row>
    <row r="42" spans="2:2" x14ac:dyDescent="0.25">
      <c r="B42" s="3" t="s">
        <v>37</v>
      </c>
    </row>
    <row r="45" spans="2:2" x14ac:dyDescent="0.25">
      <c r="B45" s="4" t="s">
        <v>65</v>
      </c>
    </row>
    <row r="46" spans="2:2" x14ac:dyDescent="0.25">
      <c r="B46" s="39" t="s">
        <v>38</v>
      </c>
    </row>
    <row r="48" spans="2:2" x14ac:dyDescent="0.25">
      <c r="B48" s="3" t="s">
        <v>40</v>
      </c>
    </row>
    <row r="64" spans="6:11" x14ac:dyDescent="0.25">
      <c r="F64" s="3" t="s">
        <v>63</v>
      </c>
      <c r="K64" s="3" t="s">
        <v>41</v>
      </c>
    </row>
    <row r="69" spans="2:12" x14ac:dyDescent="0.25">
      <c r="B69" s="40" t="s">
        <v>66</v>
      </c>
    </row>
    <row r="70" spans="2:12" x14ac:dyDescent="0.25">
      <c r="B70" s="3" t="s">
        <v>44</v>
      </c>
    </row>
    <row r="71" spans="2:12" x14ac:dyDescent="0.25">
      <c r="B71" s="3" t="s">
        <v>42</v>
      </c>
    </row>
    <row r="75" spans="2:12" x14ac:dyDescent="0.25">
      <c r="L75" s="3" t="s">
        <v>48</v>
      </c>
    </row>
    <row r="76" spans="2:12" x14ac:dyDescent="0.25">
      <c r="F76" s="3" t="s">
        <v>43</v>
      </c>
    </row>
    <row r="77" spans="2:12" x14ac:dyDescent="0.25">
      <c r="F77" s="3" t="s">
        <v>45</v>
      </c>
    </row>
    <row r="81" spans="2:10" x14ac:dyDescent="0.25">
      <c r="B81" s="4" t="s">
        <v>46</v>
      </c>
    </row>
    <row r="83" spans="2:10" x14ac:dyDescent="0.25">
      <c r="C83" s="3" t="s">
        <v>47</v>
      </c>
    </row>
    <row r="85" spans="2:10" x14ac:dyDescent="0.25">
      <c r="C85" s="3" t="s">
        <v>51</v>
      </c>
    </row>
    <row r="87" spans="2:10" x14ac:dyDescent="0.25">
      <c r="I87" s="3" t="s">
        <v>49</v>
      </c>
      <c r="J87" s="4" t="s">
        <v>50</v>
      </c>
    </row>
    <row r="90" spans="2:10" x14ac:dyDescent="0.25">
      <c r="J90" s="61" t="s">
        <v>50</v>
      </c>
    </row>
    <row r="91" spans="2:10" x14ac:dyDescent="0.25">
      <c r="J91" s="62"/>
    </row>
    <row r="92" spans="2:10" x14ac:dyDescent="0.25">
      <c r="J92" s="62"/>
    </row>
    <row r="93" spans="2:10" x14ac:dyDescent="0.25">
      <c r="J93" s="62"/>
    </row>
    <row r="94" spans="2:10" x14ac:dyDescent="0.25">
      <c r="J94" s="62"/>
    </row>
    <row r="99" spans="2:5" x14ac:dyDescent="0.25">
      <c r="E99" s="3" t="s">
        <v>59</v>
      </c>
    </row>
    <row r="100" spans="2:5" x14ac:dyDescent="0.25">
      <c r="E100" s="3" t="s">
        <v>52</v>
      </c>
    </row>
    <row r="101" spans="2:5" x14ac:dyDescent="0.25">
      <c r="E101" s="3" t="s">
        <v>53</v>
      </c>
    </row>
    <row r="105" spans="2:5" x14ac:dyDescent="0.25">
      <c r="B105" s="44" t="s">
        <v>56</v>
      </c>
    </row>
    <row r="107" spans="2:5" x14ac:dyDescent="0.25">
      <c r="C107" s="3" t="s">
        <v>57</v>
      </c>
    </row>
    <row r="109" spans="2:5" x14ac:dyDescent="0.25">
      <c r="C109" s="3" t="s">
        <v>58</v>
      </c>
    </row>
    <row r="119" spans="11:11" x14ac:dyDescent="0.25">
      <c r="K119" s="41" t="str">
        <f>"Boris PERRODON - 30 août 2025"</f>
        <v>Boris PERRODON - 30 août 2025</v>
      </c>
    </row>
  </sheetData>
  <sheetProtection algorithmName="SHA-512" hashValue="8n756dNEB0W62m7cOqgz0W638YiJwThwhV7y/n2G/bxflCxd1sOsgAaNmEPPkREUVhlCOAvpEsxnujms9eFcig==" saltValue="SMIfGymaZJ4MWeH4WkK4KQ==" spinCount="100000" sheet="1" objects="1" scenarios="1" selectLockedCells="1" selectUnlockedCells="1"/>
  <mergeCells count="1">
    <mergeCell ref="J90:J94"/>
  </mergeCells>
  <conditionalFormatting sqref="J90">
    <cfRule type="containsText" dxfId="136" priority="1" operator="containsText" text="Pause">
      <formula>NOT(ISERROR(SEARCH("Pause",J90)))</formula>
    </cfRule>
    <cfRule type="containsText" dxfId="135" priority="2" operator="containsText" text="Arts plastiques/HDA">
      <formula>NOT(ISERROR(SEARCH("Arts plastiques/HDA",J90)))</formula>
    </cfRule>
    <cfRule type="containsText" dxfId="134" priority="3" operator="containsText" text="Musique">
      <formula>NOT(ISERROR(SEARCH("Musique",J90)))</formula>
    </cfRule>
    <cfRule type="containsText" dxfId="133" priority="4" operator="containsText" text="EMC">
      <formula>NOT(ISERROR(SEARCH("EMC",J90)))</formula>
    </cfRule>
    <cfRule type="containsText" dxfId="132" priority="5" operator="containsText" text="Récréation">
      <formula>NOT(ISERROR(SEARCH("Récréation",J90)))</formula>
    </cfRule>
    <cfRule type="containsText" dxfId="131" priority="6" operator="containsText" text="Histoire-Géo">
      <formula>NOT(ISERROR(SEARCH("Histoire-Géo",J90)))</formula>
    </cfRule>
    <cfRule type="containsText" dxfId="130" priority="7" operator="containsText" text="Sciences">
      <formula>NOT(ISERROR(SEARCH("Sciences",J90)))</formula>
    </cfRule>
    <cfRule type="containsText" dxfId="129" priority="8" operator="containsText" text="EPS">
      <formula>NOT(ISERROR(SEARCH("EPS",J90)))</formula>
    </cfRule>
    <cfRule type="containsText" dxfId="128" priority="9" operator="containsText" text="Anglais">
      <formula>NOT(ISERROR(SEARCH("Anglais",J90)))</formula>
    </cfRule>
    <cfRule type="containsText" dxfId="127" priority="10" operator="containsText" text="Mathématiques">
      <formula>NOT(ISERROR(SEARCH("Mathématiques",J90)))</formula>
    </cfRule>
    <cfRule type="containsText" dxfId="126" priority="11" operator="containsText" text="Français">
      <formula>NOT(ISERROR(SEARCH("Français",J90)))</formula>
    </cfRule>
    <cfRule type="containsText" dxfId="125" priority="12" operator="containsText" text="Pause">
      <formula>NOT(ISERROR(SEARCH("Pause",J90)))</formula>
    </cfRule>
    <cfRule type="containsText" dxfId="124" priority="13" operator="containsText" text="Arts plastiques/HDA">
      <formula>NOT(ISERROR(SEARCH("Arts plastiques/HDA",J90)))</formula>
    </cfRule>
    <cfRule type="containsText" dxfId="123" priority="14" operator="containsText" text="Musique">
      <formula>NOT(ISERROR(SEARCH("Musique",J90)))</formula>
    </cfRule>
    <cfRule type="containsText" dxfId="122" priority="15" operator="containsText" text="EMC">
      <formula>NOT(ISERROR(SEARCH("EMC",J90)))</formula>
    </cfRule>
    <cfRule type="containsText" dxfId="121" priority="16" operator="containsText" text="Récréation">
      <formula>NOT(ISERROR(SEARCH("Récréation",J90)))</formula>
    </cfRule>
    <cfRule type="containsText" dxfId="120" priority="17" operator="containsText" text="Histoire-Géo">
      <formula>NOT(ISERROR(SEARCH("Histoire-Géo",J90)))</formula>
    </cfRule>
    <cfRule type="containsText" dxfId="119" priority="18" operator="containsText" text="Sciences">
      <formula>NOT(ISERROR(SEARCH("Sciences",J90)))</formula>
    </cfRule>
    <cfRule type="containsText" dxfId="118" priority="19" operator="containsText" text="EPS">
      <formula>NOT(ISERROR(SEARCH("EPS",J90)))</formula>
    </cfRule>
    <cfRule type="containsText" dxfId="117" priority="20" operator="containsText" text="Anglais">
      <formula>NOT(ISERROR(SEARCH("Anglais",J90)))</formula>
    </cfRule>
    <cfRule type="containsText" dxfId="116" priority="21" operator="containsText" text="Mathématiques">
      <formula>NOT(ISERROR(SEARCH("Mathématiques",J90)))</formula>
    </cfRule>
  </conditionalFormatting>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K42"/>
  <sheetViews>
    <sheetView topLeftCell="A13" zoomScale="90" zoomScaleNormal="90" workbookViewId="0">
      <selection activeCell="C34" sqref="C34"/>
    </sheetView>
  </sheetViews>
  <sheetFormatPr baseColWidth="10" defaultRowHeight="15" x14ac:dyDescent="0.25"/>
  <cols>
    <col min="1" max="1" width="11.42578125" style="3" customWidth="1"/>
    <col min="2" max="5" width="24.7109375" style="3" customWidth="1"/>
    <col min="6" max="6" width="11.42578125" style="3"/>
    <col min="7" max="7" width="21.140625" style="3" customWidth="1"/>
    <col min="8" max="8" width="10.140625" style="3" customWidth="1"/>
    <col min="9" max="9" width="11.7109375" style="3" customWidth="1"/>
    <col min="10" max="10" width="12.140625" style="3" customWidth="1"/>
    <col min="11" max="11" width="10.42578125" style="3" customWidth="1"/>
    <col min="12" max="12" width="2.42578125" style="3" customWidth="1"/>
    <col min="13" max="16384" width="11.42578125" style="3"/>
  </cols>
  <sheetData>
    <row r="1" spans="1:10" ht="15.75" x14ac:dyDescent="0.25">
      <c r="A1" s="43" t="s">
        <v>54</v>
      </c>
      <c r="B1" s="43"/>
      <c r="C1" s="43"/>
      <c r="D1" s="43"/>
      <c r="E1" s="43"/>
      <c r="F1" s="43"/>
      <c r="G1" s="43"/>
      <c r="H1" s="43" t="s">
        <v>55</v>
      </c>
      <c r="I1" s="43"/>
      <c r="J1" s="43"/>
    </row>
    <row r="2" spans="1:10" ht="15.75" x14ac:dyDescent="0.25">
      <c r="A2" s="43"/>
      <c r="B2" s="43"/>
      <c r="C2" s="43"/>
      <c r="D2" s="43"/>
      <c r="E2" s="43"/>
      <c r="F2" s="43"/>
      <c r="G2" s="43"/>
      <c r="H2" s="43"/>
      <c r="I2" s="43"/>
      <c r="J2" s="43"/>
    </row>
    <row r="3" spans="1:10" ht="15.75" thickBot="1" x14ac:dyDescent="0.3"/>
    <row r="4" spans="1:10" ht="21" x14ac:dyDescent="0.25">
      <c r="A4" s="1" t="s">
        <v>22</v>
      </c>
      <c r="B4" s="12" t="s">
        <v>0</v>
      </c>
      <c r="C4" s="12" t="s">
        <v>1</v>
      </c>
      <c r="D4" s="12" t="s">
        <v>2</v>
      </c>
      <c r="E4" s="12" t="s">
        <v>3</v>
      </c>
      <c r="F4" s="28"/>
      <c r="G4" s="16" t="s">
        <v>21</v>
      </c>
      <c r="H4" s="17" t="s">
        <v>13</v>
      </c>
      <c r="I4" s="17" t="s">
        <v>14</v>
      </c>
      <c r="J4" s="18" t="s">
        <v>15</v>
      </c>
    </row>
    <row r="5" spans="1:10" ht="21" x14ac:dyDescent="0.25">
      <c r="A5" s="2">
        <v>0.35416666666666669</v>
      </c>
      <c r="B5" s="13"/>
      <c r="C5" s="13"/>
      <c r="D5" s="13"/>
      <c r="E5" s="32"/>
      <c r="F5" s="28"/>
      <c r="G5" s="33" t="str">
        <f>HYPERLINK("https://eduscol.education.fr/612/l-ecole-elementaire","Horaires du cycle 2 sur Eduscol")</f>
        <v>Horaires du cycle 2 sur Eduscol</v>
      </c>
      <c r="J5" s="14"/>
    </row>
    <row r="6" spans="1:10" x14ac:dyDescent="0.25">
      <c r="A6" s="2">
        <f t="shared" ref="A6:A37" si="0">A5 + TIME(0,15,0)</f>
        <v>0.36458333333333337</v>
      </c>
      <c r="B6" s="31"/>
      <c r="C6" s="31"/>
      <c r="D6" s="31"/>
      <c r="E6" s="31"/>
      <c r="F6" s="28"/>
      <c r="G6" s="19" t="s">
        <v>4</v>
      </c>
      <c r="H6" s="5">
        <v>0.41666666666666669</v>
      </c>
      <c r="I6" s="6">
        <f t="shared" ref="I6:I12" si="1">H6-(H6*10%)</f>
        <v>0.375</v>
      </c>
      <c r="J6" s="21">
        <f t="shared" ref="J6:J12" si="2">I6*1440</f>
        <v>540</v>
      </c>
    </row>
    <row r="7" spans="1:10" x14ac:dyDescent="0.25">
      <c r="A7" s="2">
        <f t="shared" si="0"/>
        <v>0.37500000000000006</v>
      </c>
      <c r="B7" s="31"/>
      <c r="C7" s="31"/>
      <c r="D7" s="31"/>
      <c r="E7" s="31"/>
      <c r="F7" s="28"/>
      <c r="G7" s="19" t="s">
        <v>5</v>
      </c>
      <c r="H7" s="5">
        <v>0.20833333333333334</v>
      </c>
      <c r="I7" s="6">
        <f t="shared" si="1"/>
        <v>0.1875</v>
      </c>
      <c r="J7" s="21">
        <f t="shared" si="2"/>
        <v>270</v>
      </c>
    </row>
    <row r="8" spans="1:10" x14ac:dyDescent="0.25">
      <c r="A8" s="2">
        <f t="shared" si="0"/>
        <v>0.38541666666666674</v>
      </c>
      <c r="B8" s="31"/>
      <c r="C8" s="31"/>
      <c r="D8" s="31"/>
      <c r="E8" s="31"/>
      <c r="F8" s="28"/>
      <c r="G8" s="19" t="s">
        <v>8</v>
      </c>
      <c r="H8" s="5">
        <v>6.25E-2</v>
      </c>
      <c r="I8" s="6">
        <f t="shared" si="1"/>
        <v>5.6250000000000001E-2</v>
      </c>
      <c r="J8" s="21">
        <f t="shared" si="2"/>
        <v>81</v>
      </c>
    </row>
    <row r="9" spans="1:10" s="4" customFormat="1" x14ac:dyDescent="0.25">
      <c r="A9" s="2">
        <f t="shared" si="0"/>
        <v>0.39583333333333343</v>
      </c>
      <c r="B9" s="31"/>
      <c r="C9" s="31"/>
      <c r="D9" s="31"/>
      <c r="E9" s="31"/>
      <c r="F9" s="29"/>
      <c r="G9" s="19" t="s">
        <v>10</v>
      </c>
      <c r="H9" s="5">
        <v>0.125</v>
      </c>
      <c r="I9" s="6">
        <f t="shared" si="1"/>
        <v>0.1125</v>
      </c>
      <c r="J9" s="21">
        <f t="shared" si="2"/>
        <v>162</v>
      </c>
    </row>
    <row r="10" spans="1:10" x14ac:dyDescent="0.25">
      <c r="A10" s="2">
        <f t="shared" si="0"/>
        <v>0.40625000000000011</v>
      </c>
      <c r="B10" s="31"/>
      <c r="C10" s="31"/>
      <c r="D10" s="31"/>
      <c r="E10" s="31"/>
      <c r="F10" s="28"/>
      <c r="G10" s="19" t="s">
        <v>26</v>
      </c>
      <c r="H10" s="5">
        <v>0.10416666666666667</v>
      </c>
      <c r="I10" s="6">
        <f t="shared" si="1"/>
        <v>9.375E-2</v>
      </c>
      <c r="J10" s="21">
        <f t="shared" si="2"/>
        <v>135</v>
      </c>
    </row>
    <row r="11" spans="1:10" s="7" customFormat="1" x14ac:dyDescent="0.25">
      <c r="A11" s="2">
        <f t="shared" si="0"/>
        <v>0.4166666666666668</v>
      </c>
      <c r="B11" s="31"/>
      <c r="C11" s="31"/>
      <c r="D11" s="31"/>
      <c r="E11" s="31"/>
      <c r="F11" s="30"/>
      <c r="G11" s="19" t="s">
        <v>23</v>
      </c>
      <c r="H11" s="5">
        <v>4.1666666666666664E-2</v>
      </c>
      <c r="I11" s="6">
        <f t="shared" si="1"/>
        <v>3.7499999999999999E-2</v>
      </c>
      <c r="J11" s="21">
        <f t="shared" si="2"/>
        <v>54</v>
      </c>
    </row>
    <row r="12" spans="1:10" x14ac:dyDescent="0.25">
      <c r="A12" s="2">
        <f t="shared" si="0"/>
        <v>0.42708333333333348</v>
      </c>
      <c r="B12" s="31"/>
      <c r="C12" s="31"/>
      <c r="D12" s="31"/>
      <c r="E12" s="31"/>
      <c r="F12" s="28"/>
      <c r="G12" s="19" t="s">
        <v>9</v>
      </c>
      <c r="H12" s="5">
        <v>4.1666666666666664E-2</v>
      </c>
      <c r="I12" s="6">
        <f t="shared" si="1"/>
        <v>3.7499999999999999E-2</v>
      </c>
      <c r="J12" s="21">
        <f t="shared" si="2"/>
        <v>54</v>
      </c>
    </row>
    <row r="13" spans="1:10" x14ac:dyDescent="0.25">
      <c r="A13" s="2">
        <f t="shared" si="0"/>
        <v>0.43750000000000017</v>
      </c>
      <c r="B13" s="31"/>
      <c r="C13" s="31"/>
      <c r="D13" s="31"/>
      <c r="E13" s="31"/>
      <c r="F13" s="28"/>
      <c r="G13" s="19" t="s">
        <v>17</v>
      </c>
      <c r="H13" s="6">
        <f>SUM(H6:H12)</f>
        <v>0.99999999999999989</v>
      </c>
      <c r="I13" s="6"/>
      <c r="J13" s="21"/>
    </row>
    <row r="14" spans="1:10" s="4" customFormat="1" x14ac:dyDescent="0.25">
      <c r="A14" s="2">
        <f t="shared" si="0"/>
        <v>0.44791666666666685</v>
      </c>
      <c r="B14" s="31"/>
      <c r="C14" s="31"/>
      <c r="D14" s="31"/>
      <c r="E14" s="31"/>
      <c r="F14" s="29"/>
      <c r="G14" s="34" t="s">
        <v>18</v>
      </c>
      <c r="H14" s="9">
        <v>1.0416666666666666E-2</v>
      </c>
      <c r="I14" s="6"/>
      <c r="J14" s="21"/>
    </row>
    <row r="15" spans="1:10" ht="15.75" thickBot="1" x14ac:dyDescent="0.3">
      <c r="A15" s="2">
        <f t="shared" si="0"/>
        <v>0.45833333333333354</v>
      </c>
      <c r="B15" s="31"/>
      <c r="C15" s="31"/>
      <c r="D15" s="31"/>
      <c r="E15" s="31"/>
      <c r="F15" s="28"/>
      <c r="G15" s="35" t="s">
        <v>19</v>
      </c>
      <c r="H15" s="22">
        <f>8*H14</f>
        <v>8.3333333333333329E-2</v>
      </c>
      <c r="I15" s="22"/>
      <c r="J15" s="15"/>
    </row>
    <row r="16" spans="1:10" ht="15.75" thickBot="1" x14ac:dyDescent="0.3">
      <c r="A16" s="2">
        <f t="shared" si="0"/>
        <v>0.46875000000000022</v>
      </c>
      <c r="B16" s="31"/>
      <c r="C16" s="31"/>
      <c r="D16" s="31"/>
      <c r="E16" s="31"/>
      <c r="F16" s="28"/>
    </row>
    <row r="17" spans="1:11" x14ac:dyDescent="0.25">
      <c r="A17" s="2">
        <f t="shared" si="0"/>
        <v>0.47916666666666691</v>
      </c>
      <c r="B17" s="31"/>
      <c r="C17" s="31"/>
      <c r="D17" s="31"/>
      <c r="E17" s="31"/>
      <c r="F17" s="28"/>
      <c r="G17" s="48"/>
      <c r="H17" s="17"/>
      <c r="I17" s="59" t="s">
        <v>24</v>
      </c>
      <c r="J17" s="59"/>
      <c r="K17" s="18" t="s">
        <v>13</v>
      </c>
    </row>
    <row r="18" spans="1:11" x14ac:dyDescent="0.25">
      <c r="A18" s="2">
        <f t="shared" si="0"/>
        <v>0.48958333333333359</v>
      </c>
      <c r="B18" s="31" t="s">
        <v>25</v>
      </c>
      <c r="C18" s="31" t="s">
        <v>25</v>
      </c>
      <c r="D18" s="31" t="s">
        <v>25</v>
      </c>
      <c r="E18" s="31" t="s">
        <v>25</v>
      </c>
      <c r="F18" s="28"/>
      <c r="G18" s="49" t="s">
        <v>20</v>
      </c>
      <c r="K18" s="14"/>
    </row>
    <row r="19" spans="1:11" x14ac:dyDescent="0.25">
      <c r="A19" s="2">
        <f t="shared" si="0"/>
        <v>0.50000000000000022</v>
      </c>
      <c r="B19" s="31" t="s">
        <v>25</v>
      </c>
      <c r="C19" s="31" t="s">
        <v>25</v>
      </c>
      <c r="D19" s="31" t="s">
        <v>25</v>
      </c>
      <c r="E19" s="31" t="s">
        <v>25</v>
      </c>
      <c r="F19" s="28"/>
      <c r="G19" s="50" t="s">
        <v>4</v>
      </c>
      <c r="H19" s="3">
        <f t="shared" ref="H19:H26" si="3">COUNTIF($B$6:$E$39,G19)*0.25</f>
        <v>0</v>
      </c>
      <c r="I19" s="10">
        <f>H19/24</f>
        <v>0</v>
      </c>
      <c r="J19" s="11">
        <f t="shared" ref="J19:J24" si="4">I19/I6</f>
        <v>0</v>
      </c>
      <c r="K19" s="51">
        <f>H6</f>
        <v>0.41666666666666669</v>
      </c>
    </row>
    <row r="20" spans="1:11" x14ac:dyDescent="0.25">
      <c r="A20" s="2">
        <f t="shared" si="0"/>
        <v>0.51041666666666685</v>
      </c>
      <c r="B20" s="31" t="s">
        <v>25</v>
      </c>
      <c r="C20" s="31" t="s">
        <v>25</v>
      </c>
      <c r="D20" s="31" t="s">
        <v>25</v>
      </c>
      <c r="E20" s="31" t="s">
        <v>25</v>
      </c>
      <c r="F20" s="28"/>
      <c r="G20" s="50" t="s">
        <v>5</v>
      </c>
      <c r="H20" s="3">
        <f t="shared" si="3"/>
        <v>0</v>
      </c>
      <c r="I20" s="10">
        <f t="shared" ref="I20:I24" si="5">H20/24</f>
        <v>0</v>
      </c>
      <c r="J20" s="11">
        <f t="shared" si="4"/>
        <v>0</v>
      </c>
      <c r="K20" s="51">
        <f t="shared" ref="K20:K24" si="6">H7</f>
        <v>0.20833333333333334</v>
      </c>
    </row>
    <row r="21" spans="1:11" x14ac:dyDescent="0.25">
      <c r="A21" s="2">
        <f t="shared" si="0"/>
        <v>0.52083333333333348</v>
      </c>
      <c r="B21" s="31" t="s">
        <v>25</v>
      </c>
      <c r="C21" s="31" t="s">
        <v>25</v>
      </c>
      <c r="D21" s="31" t="s">
        <v>25</v>
      </c>
      <c r="E21" s="31" t="s">
        <v>25</v>
      </c>
      <c r="F21" s="28"/>
      <c r="G21" s="50" t="s">
        <v>8</v>
      </c>
      <c r="H21" s="3">
        <f t="shared" si="3"/>
        <v>0</v>
      </c>
      <c r="I21" s="10">
        <f t="shared" si="5"/>
        <v>0</v>
      </c>
      <c r="J21" s="11">
        <f t="shared" si="4"/>
        <v>0</v>
      </c>
      <c r="K21" s="51">
        <f t="shared" si="6"/>
        <v>6.25E-2</v>
      </c>
    </row>
    <row r="22" spans="1:11" x14ac:dyDescent="0.25">
      <c r="A22" s="2">
        <f t="shared" si="0"/>
        <v>0.53125000000000011</v>
      </c>
      <c r="B22" s="31" t="s">
        <v>25</v>
      </c>
      <c r="C22" s="31" t="s">
        <v>25</v>
      </c>
      <c r="D22" s="31" t="s">
        <v>25</v>
      </c>
      <c r="E22" s="31" t="s">
        <v>25</v>
      </c>
      <c r="F22" s="28"/>
      <c r="G22" s="50" t="s">
        <v>10</v>
      </c>
      <c r="H22" s="3">
        <f t="shared" si="3"/>
        <v>0</v>
      </c>
      <c r="I22" s="10">
        <f t="shared" si="5"/>
        <v>0</v>
      </c>
      <c r="J22" s="11">
        <f t="shared" si="4"/>
        <v>0</v>
      </c>
      <c r="K22" s="51">
        <f t="shared" si="6"/>
        <v>0.125</v>
      </c>
    </row>
    <row r="23" spans="1:11" x14ac:dyDescent="0.25">
      <c r="A23" s="2">
        <f t="shared" si="0"/>
        <v>0.54166666666666674</v>
      </c>
      <c r="B23" s="31" t="s">
        <v>25</v>
      </c>
      <c r="C23" s="31" t="s">
        <v>25</v>
      </c>
      <c r="D23" s="31" t="s">
        <v>25</v>
      </c>
      <c r="E23" s="31" t="s">
        <v>25</v>
      </c>
      <c r="F23" s="28"/>
      <c r="G23" s="50" t="s">
        <v>26</v>
      </c>
      <c r="H23" s="3">
        <f t="shared" si="3"/>
        <v>0</v>
      </c>
      <c r="I23" s="10">
        <f t="shared" si="5"/>
        <v>0</v>
      </c>
      <c r="J23" s="11">
        <f t="shared" si="4"/>
        <v>0</v>
      </c>
      <c r="K23" s="51">
        <f t="shared" si="6"/>
        <v>0.10416666666666667</v>
      </c>
    </row>
    <row r="24" spans="1:11" x14ac:dyDescent="0.25">
      <c r="A24" s="2">
        <f t="shared" si="0"/>
        <v>0.55208333333333337</v>
      </c>
      <c r="B24" s="31" t="s">
        <v>25</v>
      </c>
      <c r="C24" s="31" t="s">
        <v>25</v>
      </c>
      <c r="D24" s="31" t="s">
        <v>25</v>
      </c>
      <c r="E24" s="31" t="s">
        <v>25</v>
      </c>
      <c r="F24" s="28"/>
      <c r="G24" s="50" t="s">
        <v>23</v>
      </c>
      <c r="H24" s="3">
        <f t="shared" si="3"/>
        <v>0</v>
      </c>
      <c r="I24" s="10">
        <f t="shared" si="5"/>
        <v>0</v>
      </c>
      <c r="J24" s="11">
        <f t="shared" si="4"/>
        <v>0</v>
      </c>
      <c r="K24" s="51">
        <f t="shared" si="6"/>
        <v>4.1666666666666664E-2</v>
      </c>
    </row>
    <row r="25" spans="1:11" x14ac:dyDescent="0.25">
      <c r="A25" s="2">
        <f t="shared" si="0"/>
        <v>0.5625</v>
      </c>
      <c r="B25" s="31" t="s">
        <v>25</v>
      </c>
      <c r="C25" s="31" t="s">
        <v>25</v>
      </c>
      <c r="D25" s="31" t="s">
        <v>25</v>
      </c>
      <c r="E25" s="31" t="s">
        <v>25</v>
      </c>
      <c r="F25" s="28"/>
      <c r="G25" s="50" t="s">
        <v>25</v>
      </c>
      <c r="H25" s="3">
        <f t="shared" si="3"/>
        <v>8</v>
      </c>
      <c r="I25" s="10">
        <f>H25/24</f>
        <v>0.33333333333333331</v>
      </c>
      <c r="K25" s="52"/>
    </row>
    <row r="26" spans="1:11" ht="15.75" thickBot="1" x14ac:dyDescent="0.3">
      <c r="A26" s="2">
        <f t="shared" si="0"/>
        <v>0.57291666666666663</v>
      </c>
      <c r="B26" s="31"/>
      <c r="C26" s="31"/>
      <c r="D26" s="31"/>
      <c r="E26" s="31"/>
      <c r="F26" s="28"/>
      <c r="G26" s="53" t="s">
        <v>6</v>
      </c>
      <c r="H26" s="54">
        <f t="shared" si="3"/>
        <v>0</v>
      </c>
      <c r="I26" s="55">
        <f>H26/24</f>
        <v>0</v>
      </c>
      <c r="J26" s="54"/>
      <c r="K26" s="56"/>
    </row>
    <row r="27" spans="1:11" x14ac:dyDescent="0.25">
      <c r="A27" s="2">
        <f t="shared" si="0"/>
        <v>0.58333333333333326</v>
      </c>
      <c r="B27" s="31"/>
      <c r="C27" s="31"/>
      <c r="D27" s="31"/>
      <c r="E27" s="31"/>
      <c r="F27" s="28"/>
      <c r="I27" s="10"/>
      <c r="J27" s="11"/>
    </row>
    <row r="28" spans="1:11" x14ac:dyDescent="0.25">
      <c r="A28" s="2">
        <f t="shared" si="0"/>
        <v>0.59374999999999989</v>
      </c>
      <c r="B28" s="31"/>
      <c r="C28" s="31"/>
      <c r="D28" s="31"/>
      <c r="E28" s="31"/>
      <c r="F28" s="28"/>
    </row>
    <row r="29" spans="1:11" x14ac:dyDescent="0.25">
      <c r="A29" s="2">
        <f t="shared" si="0"/>
        <v>0.60416666666666652</v>
      </c>
      <c r="B29" s="31"/>
      <c r="C29" s="31"/>
      <c r="D29" s="31"/>
      <c r="E29" s="31"/>
      <c r="F29" s="28"/>
    </row>
    <row r="30" spans="1:11" x14ac:dyDescent="0.25">
      <c r="A30" s="2">
        <f t="shared" si="0"/>
        <v>0.61458333333333315</v>
      </c>
      <c r="B30" s="31"/>
      <c r="C30" s="31"/>
      <c r="D30" s="31"/>
      <c r="E30" s="31"/>
      <c r="F30" s="28"/>
    </row>
    <row r="31" spans="1:11" x14ac:dyDescent="0.25">
      <c r="A31" s="2">
        <f t="shared" si="0"/>
        <v>0.62499999999999978</v>
      </c>
      <c r="B31" s="31"/>
      <c r="C31" s="31"/>
      <c r="D31" s="31"/>
      <c r="E31" s="31"/>
      <c r="F31" s="28"/>
    </row>
    <row r="32" spans="1:11" x14ac:dyDescent="0.25">
      <c r="A32" s="2">
        <f t="shared" si="0"/>
        <v>0.63541666666666641</v>
      </c>
      <c r="B32" s="31"/>
      <c r="C32" s="31"/>
      <c r="D32" s="31"/>
      <c r="E32" s="31"/>
      <c r="F32" s="28"/>
    </row>
    <row r="33" spans="1:6" x14ac:dyDescent="0.25">
      <c r="A33" s="2">
        <f t="shared" si="0"/>
        <v>0.64583333333333304</v>
      </c>
      <c r="B33" s="31"/>
      <c r="C33" s="31"/>
      <c r="D33" s="31"/>
      <c r="E33" s="31"/>
      <c r="F33" s="28"/>
    </row>
    <row r="34" spans="1:6" x14ac:dyDescent="0.25">
      <c r="A34" s="2">
        <f t="shared" si="0"/>
        <v>0.65624999999999967</v>
      </c>
      <c r="B34" s="31"/>
      <c r="C34" s="31"/>
      <c r="D34" s="31"/>
      <c r="E34" s="31"/>
      <c r="F34" s="28"/>
    </row>
    <row r="35" spans="1:6" x14ac:dyDescent="0.25">
      <c r="A35" s="2">
        <f t="shared" si="0"/>
        <v>0.6666666666666663</v>
      </c>
      <c r="B35" s="31"/>
      <c r="C35" s="31"/>
      <c r="D35" s="31"/>
      <c r="E35" s="31"/>
      <c r="F35" s="28"/>
    </row>
    <row r="36" spans="1:6" x14ac:dyDescent="0.25">
      <c r="A36" s="2">
        <f t="shared" si="0"/>
        <v>0.67708333333333293</v>
      </c>
      <c r="B36" s="31"/>
      <c r="C36" s="31"/>
      <c r="D36" s="31"/>
      <c r="E36" s="31"/>
      <c r="F36" s="28"/>
    </row>
    <row r="37" spans="1:6" x14ac:dyDescent="0.25">
      <c r="A37" s="2">
        <f t="shared" si="0"/>
        <v>0.68749999999999956</v>
      </c>
      <c r="B37" s="31"/>
      <c r="C37" s="31"/>
      <c r="D37" s="31"/>
      <c r="E37" s="31"/>
      <c r="F37" s="28"/>
    </row>
    <row r="38" spans="1:6" x14ac:dyDescent="0.25">
      <c r="A38" s="27"/>
      <c r="B38" s="27"/>
      <c r="C38" s="27"/>
      <c r="D38" s="27"/>
      <c r="E38" s="27"/>
    </row>
    <row r="40" spans="1:6" x14ac:dyDescent="0.25">
      <c r="B40" s="3" t="s">
        <v>67</v>
      </c>
    </row>
    <row r="41" spans="1:6" x14ac:dyDescent="0.25">
      <c r="B41" s="3" t="s">
        <v>68</v>
      </c>
    </row>
    <row r="42" spans="1:6" x14ac:dyDescent="0.25">
      <c r="B42" s="3" t="s">
        <v>69</v>
      </c>
    </row>
  </sheetData>
  <sheetProtection algorithmName="SHA-512" hashValue="2QBsdri3hrcORVIrLC3i7Z8pKZ0L6OVv1ODHMUorygKifil2xbYhFKIPLFjJSrYTGkE0DD1/Y0/+dPKJ2wZHGA==" saltValue="AsHSaXC21fouw4izuEFnxw==" spinCount="100000" sheet="1" selectLockedCells="1"/>
  <conditionalFormatting sqref="B6:E37">
    <cfRule type="containsText" dxfId="115" priority="1" operator="containsText" text="Français">
      <formula>NOT(ISERROR(SEARCH("Français",B6)))</formula>
    </cfRule>
    <cfRule type="containsText" dxfId="114" priority="2" operator="containsText" text="Pause">
      <formula>NOT(ISERROR(SEARCH("Pause",B6)))</formula>
    </cfRule>
    <cfRule type="containsText" dxfId="113" priority="3" operator="containsText" text="Arts plastiques/HDA">
      <formula>NOT(ISERROR(SEARCH("Arts plastiques/HDA",B6)))</formula>
    </cfRule>
    <cfRule type="containsText" dxfId="112" priority="4" operator="containsText" text="Musique">
      <formula>NOT(ISERROR(SEARCH("Musique",B6)))</formula>
    </cfRule>
    <cfRule type="containsText" dxfId="111" priority="5" operator="containsText" text="EMC">
      <formula>NOT(ISERROR(SEARCH("EMC",B6)))</formula>
    </cfRule>
    <cfRule type="containsText" dxfId="110" priority="6" operator="containsText" text="Récréation">
      <formula>NOT(ISERROR(SEARCH("Récréation",B6)))</formula>
    </cfRule>
    <cfRule type="containsText" dxfId="109" priority="7" operator="containsText" text="Histoire-Géo">
      <formula>NOT(ISERROR(SEARCH("Histoire-Géo",B6)))</formula>
    </cfRule>
    <cfRule type="containsText" dxfId="108" priority="8" operator="containsText" text="Sciences">
      <formula>NOT(ISERROR(SEARCH("Sciences",B6)))</formula>
    </cfRule>
    <cfRule type="containsText" dxfId="107" priority="9" operator="containsText" text="EPS">
      <formula>NOT(ISERROR(SEARCH("EPS",B6)))</formula>
    </cfRule>
    <cfRule type="containsText" dxfId="106" priority="10" operator="containsText" text="Anglais">
      <formula>NOT(ISERROR(SEARCH("Anglais",B6)))</formula>
    </cfRule>
    <cfRule type="containsText" dxfId="105" priority="11" operator="containsText" text="Mathématiques">
      <formula>NOT(ISERROR(SEARCH("Mathématiques",B6)))</formula>
    </cfRule>
    <cfRule type="containsText" dxfId="104" priority="12" operator="containsText" text="Français">
      <formula>NOT(ISERROR(SEARCH("Français",B6)))</formula>
    </cfRule>
  </conditionalFormatting>
  <conditionalFormatting sqref="G6">
    <cfRule type="containsText" dxfId="103" priority="57" operator="containsText" text="Français">
      <formula>NOT(ISERROR(SEARCH("Français",G6)))</formula>
    </cfRule>
  </conditionalFormatting>
  <conditionalFormatting sqref="G6:G13 G19:G27">
    <cfRule type="containsText" dxfId="102" priority="113" operator="containsText" text="Pause">
      <formula>NOT(ISERROR(SEARCH("Pause",G6)))</formula>
    </cfRule>
    <cfRule type="containsText" dxfId="101" priority="114" operator="containsText" text="Arts plastiques/HDA">
      <formula>NOT(ISERROR(SEARCH("Arts plastiques/HDA",G6)))</formula>
    </cfRule>
    <cfRule type="containsText" dxfId="100" priority="115" operator="containsText" text="Musique">
      <formula>NOT(ISERROR(SEARCH("Musique",G6)))</formula>
    </cfRule>
    <cfRule type="containsText" dxfId="99" priority="116" operator="containsText" text="EMC">
      <formula>NOT(ISERROR(SEARCH("EMC",G6)))</formula>
    </cfRule>
    <cfRule type="containsText" dxfId="98" priority="117" operator="containsText" text="Récréation">
      <formula>NOT(ISERROR(SEARCH("Récréation",G6)))</formula>
    </cfRule>
    <cfRule type="containsText" dxfId="97" priority="118" operator="containsText" text="Histoire-Géo">
      <formula>NOT(ISERROR(SEARCH("Histoire-Géo",G6)))</formula>
    </cfRule>
    <cfRule type="containsText" dxfId="96" priority="119" operator="containsText" text="Sciences">
      <formula>NOT(ISERROR(SEARCH("Sciences",G6)))</formula>
    </cfRule>
    <cfRule type="containsText" dxfId="95" priority="120" operator="containsText" text="EPS">
      <formula>NOT(ISERROR(SEARCH("EPS",G6)))</formula>
    </cfRule>
    <cfRule type="containsText" dxfId="94" priority="121" operator="containsText" text="Anglais">
      <formula>NOT(ISERROR(SEARCH("Anglais",G6)))</formula>
    </cfRule>
    <cfRule type="containsText" dxfId="93" priority="122" operator="containsText" text="Mathématiques">
      <formula>NOT(ISERROR(SEARCH("Mathématiques",G6)))</formula>
    </cfRule>
  </conditionalFormatting>
  <conditionalFormatting sqref="G19">
    <cfRule type="containsText" dxfId="92" priority="13" operator="containsText" text="Français">
      <formula>NOT(ISERROR(SEARCH("Français",G19)))</formula>
    </cfRule>
    <cfRule type="containsText" dxfId="91" priority="123" operator="containsText" text="Français">
      <formula>NOT(ISERROR(SEARCH("Français",G19)))</formula>
    </cfRule>
  </conditionalFormatting>
  <conditionalFormatting sqref="J19:J24">
    <cfRule type="dataBar" priority="163">
      <dataBar>
        <cfvo type="min"/>
        <cfvo type="max"/>
        <color rgb="FF638EC6"/>
      </dataBar>
      <extLst>
        <ext xmlns:x14="http://schemas.microsoft.com/office/spreadsheetml/2009/9/main" uri="{B025F937-C7B1-47D3-B67F-A62EFF666E3E}">
          <x14:id>{007D8A9B-4C07-4F0C-89D4-5E5969B92A4D}</x14:id>
        </ext>
      </extLst>
    </cfRule>
  </conditionalFormatting>
  <dataValidations count="1">
    <dataValidation type="list" allowBlank="1" showInputMessage="1" showErrorMessage="1" sqref="B6:E37" xr:uid="{00000000-0002-0000-0000-000000000000}">
      <formula1>L_ens_cycle2</formula1>
    </dataValidation>
  </dataValidations>
  <pageMargins left="0.7" right="0.7" top="0.75" bottom="0.75" header="0.3" footer="0.3"/>
  <pageSetup paperSize="9" scale="69" orientation="landscape" r:id="rId1"/>
  <extLst>
    <ext xmlns:x14="http://schemas.microsoft.com/office/spreadsheetml/2009/9/main" uri="{78C0D931-6437-407d-A8EE-F0AAD7539E65}">
      <x14:conditionalFormattings>
        <x14:conditionalFormatting xmlns:xm="http://schemas.microsoft.com/office/excel/2006/main">
          <x14:cfRule type="dataBar" id="{007D8A9B-4C07-4F0C-89D4-5E5969B92A4D}">
            <x14:dataBar minLength="0" maxLength="100" border="1" negativeBarBorderColorSameAsPositive="0">
              <x14:cfvo type="autoMin"/>
              <x14:cfvo type="autoMax"/>
              <x14:borderColor rgb="FF638EC6"/>
              <x14:negativeFillColor rgb="FFFF0000"/>
              <x14:negativeBorderColor rgb="FFFF0000"/>
              <x14:axisColor rgb="FF000000"/>
            </x14:dataBar>
          </x14:cfRule>
          <xm:sqref>J19:J24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5C4AE-A3C6-42FF-9986-CA0495FEBB07}">
  <sheetPr>
    <tabColor rgb="FFFFC000"/>
    <pageSetUpPr fitToPage="1"/>
  </sheetPr>
  <dimension ref="A1:J43"/>
  <sheetViews>
    <sheetView zoomScale="90" zoomScaleNormal="90" workbookViewId="0"/>
  </sheetViews>
  <sheetFormatPr baseColWidth="10" defaultRowHeight="15" x14ac:dyDescent="0.25"/>
  <cols>
    <col min="1" max="1" width="11.42578125" style="3" customWidth="1"/>
    <col min="2" max="5" width="24.7109375" style="3" customWidth="1"/>
    <col min="6" max="6" width="11.42578125" style="3"/>
    <col min="7" max="7" width="31.140625" style="3" customWidth="1"/>
    <col min="8" max="8" width="10.42578125" style="3" customWidth="1"/>
    <col min="9" max="9" width="12.42578125" style="3" customWidth="1"/>
    <col min="10" max="10" width="14.5703125" style="3" customWidth="1"/>
    <col min="11" max="11" width="4.140625" style="3" customWidth="1"/>
    <col min="12" max="12" width="2.42578125" style="3" customWidth="1"/>
    <col min="13" max="16384" width="11.42578125" style="3"/>
  </cols>
  <sheetData>
    <row r="1" spans="1:10" ht="15.75" x14ac:dyDescent="0.25">
      <c r="A1" s="43" t="s">
        <v>54</v>
      </c>
      <c r="B1" s="43"/>
      <c r="C1" s="43"/>
      <c r="D1" s="43"/>
      <c r="E1" s="43"/>
      <c r="F1" s="43"/>
      <c r="G1" s="43"/>
      <c r="H1" s="43" t="s">
        <v>55</v>
      </c>
      <c r="I1" s="43"/>
      <c r="J1" s="43"/>
    </row>
    <row r="2" spans="1:10" ht="15.75" x14ac:dyDescent="0.25">
      <c r="A2" s="43"/>
      <c r="B2" s="43"/>
      <c r="C2" s="43"/>
      <c r="D2" s="43"/>
      <c r="E2" s="43"/>
      <c r="F2" s="43"/>
      <c r="G2" s="43"/>
      <c r="H2" s="43"/>
      <c r="I2" s="43"/>
      <c r="J2" s="43"/>
    </row>
    <row r="3" spans="1:10" ht="15.75" thickBot="1" x14ac:dyDescent="0.3"/>
    <row r="4" spans="1:10" ht="21" x14ac:dyDescent="0.25">
      <c r="A4" s="1" t="s">
        <v>22</v>
      </c>
      <c r="B4" s="12" t="s">
        <v>0</v>
      </c>
      <c r="C4" s="12" t="s">
        <v>1</v>
      </c>
      <c r="D4" s="12" t="s">
        <v>2</v>
      </c>
      <c r="E4" s="12" t="s">
        <v>3</v>
      </c>
      <c r="F4" s="28"/>
      <c r="G4" s="16" t="s">
        <v>21</v>
      </c>
      <c r="H4" s="17" t="s">
        <v>13</v>
      </c>
      <c r="I4" s="17" t="s">
        <v>14</v>
      </c>
      <c r="J4" s="18" t="s">
        <v>15</v>
      </c>
    </row>
    <row r="5" spans="1:10" ht="21" x14ac:dyDescent="0.25">
      <c r="A5" s="2">
        <v>0.35416666666666669</v>
      </c>
      <c r="B5" s="13"/>
      <c r="C5" s="13"/>
      <c r="D5" s="13"/>
      <c r="E5" s="32"/>
      <c r="F5" s="28"/>
      <c r="G5" s="33" t="str">
        <f>HYPERLINK("https://eduscol.education.fr/612/l-ecole-elementaire","Horaires du cycle 2 sur Eduscol")</f>
        <v>Horaires du cycle 2 sur Eduscol</v>
      </c>
      <c r="J5" s="14"/>
    </row>
    <row r="6" spans="1:10" x14ac:dyDescent="0.25">
      <c r="A6" s="2">
        <f t="shared" ref="A6:A37" si="0">A5 + TIME(0,15,0)</f>
        <v>0.36458333333333337</v>
      </c>
      <c r="B6" s="31" t="str">
        <f>IF(ISBLANK(EDT_C2!B6),"Renseignez dans EDT_C2",EDT_C2!B6)</f>
        <v>Renseignez dans EDT_C2</v>
      </c>
      <c r="C6" s="31" t="str">
        <f>IF(ISBLANK(EDT_C2!C6),"Renseignez dans EDT_C2",EDT_C2!C6)</f>
        <v>Renseignez dans EDT_C2</v>
      </c>
      <c r="D6" s="31" t="str">
        <f>IF(ISBLANK(EDT_C2!D6),"Renseignez dans EDT_C2",EDT_C2!D6)</f>
        <v>Renseignez dans EDT_C2</v>
      </c>
      <c r="E6" s="31" t="str">
        <f>IF(ISBLANK(EDT_C2!E6),"Renseignez dans EDT_C2",EDT_C2!E6)</f>
        <v>Renseignez dans EDT_C2</v>
      </c>
      <c r="F6" s="28"/>
      <c r="G6" s="19" t="s">
        <v>4</v>
      </c>
      <c r="H6" s="5">
        <v>0.41666666666666669</v>
      </c>
      <c r="I6" s="6">
        <f t="shared" ref="I6:I12" si="1">H6-(H6*10%)</f>
        <v>0.375</v>
      </c>
      <c r="J6" s="21">
        <f t="shared" ref="J6:J12" si="2">I6*1440</f>
        <v>540</v>
      </c>
    </row>
    <row r="7" spans="1:10" x14ac:dyDescent="0.25">
      <c r="A7" s="2">
        <f t="shared" si="0"/>
        <v>0.37500000000000006</v>
      </c>
      <c r="B7" s="31" t="str">
        <f>IF(ISBLANK(EDT_C2!B7),"Renseignez dans EDT_C2",EDT_C2!B7)</f>
        <v>Renseignez dans EDT_C2</v>
      </c>
      <c r="C7" s="31" t="str">
        <f>IF(ISBLANK(EDT_C2!C7),"Renseignez dans EDT_C2",EDT_C2!C7)</f>
        <v>Renseignez dans EDT_C2</v>
      </c>
      <c r="D7" s="31" t="str">
        <f>IF(ISBLANK(EDT_C2!D7),"Renseignez dans EDT_C2",EDT_C2!D7)</f>
        <v>Renseignez dans EDT_C2</v>
      </c>
      <c r="E7" s="31" t="str">
        <f>IF(ISBLANK(EDT_C2!E7),"Renseignez dans EDT_C2",EDT_C2!E7)</f>
        <v>Renseignez dans EDT_C2</v>
      </c>
      <c r="F7" s="28"/>
      <c r="G7" s="19" t="s">
        <v>5</v>
      </c>
      <c r="H7" s="5">
        <v>0.20833333333333334</v>
      </c>
      <c r="I7" s="6">
        <f t="shared" si="1"/>
        <v>0.1875</v>
      </c>
      <c r="J7" s="21">
        <f t="shared" si="2"/>
        <v>270</v>
      </c>
    </row>
    <row r="8" spans="1:10" x14ac:dyDescent="0.25">
      <c r="A8" s="2">
        <f t="shared" si="0"/>
        <v>0.38541666666666674</v>
      </c>
      <c r="B8" s="31" t="str">
        <f>IF(ISBLANK(EDT_C2!B8),"Renseignez dans EDT_C2",EDT_C2!B8)</f>
        <v>Renseignez dans EDT_C2</v>
      </c>
      <c r="C8" s="31" t="str">
        <f>IF(ISBLANK(EDT_C2!C8),"Renseignez dans EDT_C2",EDT_C2!C8)</f>
        <v>Renseignez dans EDT_C2</v>
      </c>
      <c r="D8" s="31" t="str">
        <f>IF(ISBLANK(EDT_C2!D8),"Renseignez dans EDT_C2",EDT_C2!D8)</f>
        <v>Renseignez dans EDT_C2</v>
      </c>
      <c r="E8" s="31" t="str">
        <f>IF(ISBLANK(EDT_C2!E8),"Renseignez dans EDT_C2",EDT_C2!E8)</f>
        <v>Renseignez dans EDT_C2</v>
      </c>
      <c r="F8" s="28"/>
      <c r="G8" s="19" t="s">
        <v>8</v>
      </c>
      <c r="H8" s="5">
        <v>6.25E-2</v>
      </c>
      <c r="I8" s="6">
        <f t="shared" si="1"/>
        <v>5.6250000000000001E-2</v>
      </c>
      <c r="J8" s="21">
        <f t="shared" si="2"/>
        <v>81</v>
      </c>
    </row>
    <row r="9" spans="1:10" s="4" customFormat="1" x14ac:dyDescent="0.25">
      <c r="A9" s="2">
        <f t="shared" si="0"/>
        <v>0.39583333333333343</v>
      </c>
      <c r="B9" s="31" t="str">
        <f>IF(ISBLANK(EDT_C2!B9),"Renseignez dans EDT_C2",EDT_C2!B9)</f>
        <v>Renseignez dans EDT_C2</v>
      </c>
      <c r="C9" s="31" t="str">
        <f>IF(ISBLANK(EDT_C2!C9),"Renseignez dans EDT_C2",EDT_C2!C9)</f>
        <v>Renseignez dans EDT_C2</v>
      </c>
      <c r="D9" s="31" t="str">
        <f>IF(ISBLANK(EDT_C2!D9),"Renseignez dans EDT_C2",EDT_C2!D9)</f>
        <v>Renseignez dans EDT_C2</v>
      </c>
      <c r="E9" s="31" t="str">
        <f>IF(ISBLANK(EDT_C2!E9),"Renseignez dans EDT_C2",EDT_C2!E9)</f>
        <v>Renseignez dans EDT_C2</v>
      </c>
      <c r="F9" s="29"/>
      <c r="G9" s="19" t="s">
        <v>10</v>
      </c>
      <c r="H9" s="5">
        <v>0.125</v>
      </c>
      <c r="I9" s="6">
        <f t="shared" si="1"/>
        <v>0.1125</v>
      </c>
      <c r="J9" s="21">
        <f t="shared" si="2"/>
        <v>162</v>
      </c>
    </row>
    <row r="10" spans="1:10" x14ac:dyDescent="0.25">
      <c r="A10" s="2">
        <f t="shared" si="0"/>
        <v>0.40625000000000011</v>
      </c>
      <c r="B10" s="31" t="str">
        <f>IF(ISBLANK(EDT_C2!B10),"Renseignez dans EDT_C2",EDT_C2!B10)</f>
        <v>Renseignez dans EDT_C2</v>
      </c>
      <c r="C10" s="31" t="str">
        <f>IF(ISBLANK(EDT_C2!C10),"Renseignez dans EDT_C2",EDT_C2!C10)</f>
        <v>Renseignez dans EDT_C2</v>
      </c>
      <c r="D10" s="31" t="str">
        <f>IF(ISBLANK(EDT_C2!D10),"Renseignez dans EDT_C2",EDT_C2!D10)</f>
        <v>Renseignez dans EDT_C2</v>
      </c>
      <c r="E10" s="31" t="str">
        <f>IF(ISBLANK(EDT_C2!E10),"Renseignez dans EDT_C2",EDT_C2!E10)</f>
        <v>Renseignez dans EDT_C2</v>
      </c>
      <c r="F10" s="28"/>
      <c r="G10" s="19" t="s">
        <v>26</v>
      </c>
      <c r="H10" s="5">
        <v>0.10416666666666667</v>
      </c>
      <c r="I10" s="6">
        <f t="shared" si="1"/>
        <v>9.375E-2</v>
      </c>
      <c r="J10" s="21">
        <f t="shared" si="2"/>
        <v>135</v>
      </c>
    </row>
    <row r="11" spans="1:10" s="7" customFormat="1" x14ac:dyDescent="0.25">
      <c r="A11" s="2">
        <f t="shared" si="0"/>
        <v>0.4166666666666668</v>
      </c>
      <c r="B11" s="31" t="str">
        <f>IF(ISBLANK(EDT_C2!B11),"Renseignez dans EDT_C2",EDT_C2!B11)</f>
        <v>Renseignez dans EDT_C2</v>
      </c>
      <c r="C11" s="31" t="str">
        <f>IF(ISBLANK(EDT_C2!C11),"Renseignez dans EDT_C2",EDT_C2!C11)</f>
        <v>Renseignez dans EDT_C2</v>
      </c>
      <c r="D11" s="31" t="str">
        <f>IF(ISBLANK(EDT_C2!D11),"Renseignez dans EDT_C2",EDT_C2!D11)</f>
        <v>Renseignez dans EDT_C2</v>
      </c>
      <c r="E11" s="31" t="str">
        <f>IF(ISBLANK(EDT_C2!E11),"Renseignez dans EDT_C2",EDT_C2!E11)</f>
        <v>Renseignez dans EDT_C2</v>
      </c>
      <c r="F11" s="30"/>
      <c r="G11" s="19" t="s">
        <v>23</v>
      </c>
      <c r="H11" s="5">
        <v>4.1666666666666664E-2</v>
      </c>
      <c r="I11" s="6">
        <f t="shared" si="1"/>
        <v>3.7499999999999999E-2</v>
      </c>
      <c r="J11" s="21">
        <f t="shared" si="2"/>
        <v>54</v>
      </c>
    </row>
    <row r="12" spans="1:10" x14ac:dyDescent="0.25">
      <c r="A12" s="2">
        <f t="shared" si="0"/>
        <v>0.42708333333333348</v>
      </c>
      <c r="B12" s="31" t="str">
        <f>IF(ISBLANK(EDT_C2!B12),"Renseignez dans EDT_C2",EDT_C2!B12)</f>
        <v>Renseignez dans EDT_C2</v>
      </c>
      <c r="C12" s="31" t="str">
        <f>IF(ISBLANK(EDT_C2!C12),"Renseignez dans EDT_C2",EDT_C2!C12)</f>
        <v>Renseignez dans EDT_C2</v>
      </c>
      <c r="D12" s="31" t="str">
        <f>IF(ISBLANK(EDT_C2!D12),"Renseignez dans EDT_C2",EDT_C2!D12)</f>
        <v>Renseignez dans EDT_C2</v>
      </c>
      <c r="E12" s="31" t="str">
        <f>IF(ISBLANK(EDT_C2!E12),"Renseignez dans EDT_C2",EDT_C2!E12)</f>
        <v>Renseignez dans EDT_C2</v>
      </c>
      <c r="F12" s="28"/>
      <c r="G12" s="19" t="s">
        <v>9</v>
      </c>
      <c r="H12" s="5">
        <v>4.1666666666666664E-2</v>
      </c>
      <c r="I12" s="6">
        <f t="shared" si="1"/>
        <v>3.7499999999999999E-2</v>
      </c>
      <c r="J12" s="21">
        <f t="shared" si="2"/>
        <v>54</v>
      </c>
    </row>
    <row r="13" spans="1:10" x14ac:dyDescent="0.25">
      <c r="A13" s="2">
        <f t="shared" si="0"/>
        <v>0.43750000000000017</v>
      </c>
      <c r="B13" s="31" t="str">
        <f>IF(ISBLANK(EDT_C2!B13),"Renseignez dans EDT_C2",EDT_C2!B13)</f>
        <v>Renseignez dans EDT_C2</v>
      </c>
      <c r="C13" s="31" t="str">
        <f>IF(ISBLANK(EDT_C2!C13),"Renseignez dans EDT_C2",EDT_C2!C13)</f>
        <v>Renseignez dans EDT_C2</v>
      </c>
      <c r="D13" s="31" t="str">
        <f>IF(ISBLANK(EDT_C2!D13),"Renseignez dans EDT_C2",EDT_C2!D13)</f>
        <v>Renseignez dans EDT_C2</v>
      </c>
      <c r="E13" s="31" t="str">
        <f>IF(ISBLANK(EDT_C2!E13),"Renseignez dans EDT_C2",EDT_C2!E13)</f>
        <v>Renseignez dans EDT_C2</v>
      </c>
      <c r="F13" s="28"/>
      <c r="G13" s="19" t="s">
        <v>17</v>
      </c>
      <c r="H13" s="6">
        <f>SUM(H6:H12)</f>
        <v>0.99999999999999989</v>
      </c>
      <c r="I13" s="6"/>
      <c r="J13" s="21"/>
    </row>
    <row r="14" spans="1:10" s="4" customFormat="1" x14ac:dyDescent="0.25">
      <c r="A14" s="2">
        <f t="shared" si="0"/>
        <v>0.44791666666666685</v>
      </c>
      <c r="B14" s="31" t="str">
        <f>IF(ISBLANK(EDT_C2!B14),"Renseignez dans EDT_C2",EDT_C2!B14)</f>
        <v>Renseignez dans EDT_C2</v>
      </c>
      <c r="C14" s="31" t="str">
        <f>IF(ISBLANK(EDT_C2!C14),"Renseignez dans EDT_C2",EDT_C2!C14)</f>
        <v>Renseignez dans EDT_C2</v>
      </c>
      <c r="D14" s="31" t="str">
        <f>IF(ISBLANK(EDT_C2!D14),"Renseignez dans EDT_C2",EDT_C2!D14)</f>
        <v>Renseignez dans EDT_C2</v>
      </c>
      <c r="E14" s="31" t="str">
        <f>IF(ISBLANK(EDT_C2!E14),"Renseignez dans EDT_C2",EDT_C2!E14)</f>
        <v>Renseignez dans EDT_C2</v>
      </c>
      <c r="F14" s="29"/>
      <c r="G14" s="34" t="s">
        <v>18</v>
      </c>
      <c r="H14" s="9">
        <v>1.0416666666666666E-2</v>
      </c>
      <c r="I14" s="6"/>
      <c r="J14" s="21"/>
    </row>
    <row r="15" spans="1:10" ht="15.75" thickBot="1" x14ac:dyDescent="0.3">
      <c r="A15" s="2">
        <f t="shared" si="0"/>
        <v>0.45833333333333354</v>
      </c>
      <c r="B15" s="31" t="str">
        <f>IF(ISBLANK(EDT_C2!B15),"Renseignez dans EDT_C2",EDT_C2!B15)</f>
        <v>Renseignez dans EDT_C2</v>
      </c>
      <c r="C15" s="31" t="str">
        <f>IF(ISBLANK(EDT_C2!C15),"Renseignez dans EDT_C2",EDT_C2!C15)</f>
        <v>Renseignez dans EDT_C2</v>
      </c>
      <c r="D15" s="31" t="str">
        <f>IF(ISBLANK(EDT_C2!D15),"Renseignez dans EDT_C2",EDT_C2!D15)</f>
        <v>Renseignez dans EDT_C2</v>
      </c>
      <c r="E15" s="31" t="str">
        <f>IF(ISBLANK(EDT_C2!E15),"Renseignez dans EDT_C2",EDT_C2!E15)</f>
        <v>Renseignez dans EDT_C2</v>
      </c>
      <c r="F15" s="28"/>
      <c r="G15" s="35" t="s">
        <v>19</v>
      </c>
      <c r="H15" s="22">
        <f>8*H14</f>
        <v>8.3333333333333329E-2</v>
      </c>
      <c r="I15" s="22"/>
      <c r="J15" s="15"/>
    </row>
    <row r="16" spans="1:10" ht="15.75" thickBot="1" x14ac:dyDescent="0.3">
      <c r="A16" s="2">
        <f t="shared" si="0"/>
        <v>0.46875000000000022</v>
      </c>
      <c r="B16" s="31" t="str">
        <f>IF(ISBLANK(EDT_C2!B16),"Renseignez dans EDT_C2",EDT_C2!B16)</f>
        <v>Renseignez dans EDT_C2</v>
      </c>
      <c r="C16" s="31" t="str">
        <f>IF(ISBLANK(EDT_C2!C16),"Renseignez dans EDT_C2",EDT_C2!C16)</f>
        <v>Renseignez dans EDT_C2</v>
      </c>
      <c r="D16" s="31" t="str">
        <f>IF(ISBLANK(EDT_C2!D16),"Renseignez dans EDT_C2",EDT_C2!D16)</f>
        <v>Renseignez dans EDT_C2</v>
      </c>
      <c r="E16" s="31" t="str">
        <f>IF(ISBLANK(EDT_C2!E16),"Renseignez dans EDT_C2",EDT_C2!E16)</f>
        <v>Renseignez dans EDT_C2</v>
      </c>
      <c r="F16" s="28"/>
    </row>
    <row r="17" spans="1:10" ht="15" customHeight="1" x14ac:dyDescent="0.25">
      <c r="A17" s="2">
        <f t="shared" si="0"/>
        <v>0.47916666666666691</v>
      </c>
      <c r="B17" s="31" t="str">
        <f>IF(ISBLANK(EDT_C2!B17),"Renseignez dans EDT_C2",EDT_C2!B17)</f>
        <v>Renseignez dans EDT_C2</v>
      </c>
      <c r="C17" s="31" t="str">
        <f>IF(ISBLANK(EDT_C2!C17),"Renseignez dans EDT_C2",EDT_C2!C17)</f>
        <v>Renseignez dans EDT_C2</v>
      </c>
      <c r="D17" s="31" t="str">
        <f>IF(ISBLANK(EDT_C2!D17),"Renseignez dans EDT_C2",EDT_C2!D17)</f>
        <v>Renseignez dans EDT_C2</v>
      </c>
      <c r="E17" s="31" t="str">
        <f>IF(ISBLANK(EDT_C2!E17),"Renseignez dans EDT_C2",EDT_C2!E17)</f>
        <v>Renseignez dans EDT_C2</v>
      </c>
      <c r="F17" s="28"/>
      <c r="G17" s="48"/>
      <c r="H17" s="58" t="s">
        <v>39</v>
      </c>
      <c r="I17" s="59"/>
      <c r="J17" s="60" t="s">
        <v>13</v>
      </c>
    </row>
    <row r="18" spans="1:10" x14ac:dyDescent="0.25">
      <c r="A18" s="2">
        <f t="shared" si="0"/>
        <v>0.48958333333333359</v>
      </c>
      <c r="B18" s="31" t="str">
        <f>IF(ISBLANK(EDT_C2!B18),"Renseignez dans EDT_C2",EDT_C2!B18)</f>
        <v>Pause méridienne</v>
      </c>
      <c r="C18" s="31" t="str">
        <f>IF(ISBLANK(EDT_C2!C18),"Renseignez dans EDT_C2",EDT_C2!C18)</f>
        <v>Pause méridienne</v>
      </c>
      <c r="D18" s="31" t="str">
        <f>IF(ISBLANK(EDT_C2!D18),"Renseignez dans EDT_C2",EDT_C2!D18)</f>
        <v>Pause méridienne</v>
      </c>
      <c r="E18" s="31" t="str">
        <f>IF(ISBLANK(EDT_C2!E18),"Renseignez dans EDT_C2",EDT_C2!E18)</f>
        <v>Pause méridienne</v>
      </c>
      <c r="F18" s="28"/>
      <c r="G18" s="49" t="s">
        <v>20</v>
      </c>
      <c r="J18" s="14"/>
    </row>
    <row r="19" spans="1:10" x14ac:dyDescent="0.25">
      <c r="A19" s="2">
        <f t="shared" si="0"/>
        <v>0.50000000000000022</v>
      </c>
      <c r="B19" s="31" t="str">
        <f>IF(ISBLANK(EDT_C2!B19),"Renseignez dans EDT_C2",EDT_C2!B19)</f>
        <v>Pause méridienne</v>
      </c>
      <c r="C19" s="31" t="str">
        <f>IF(ISBLANK(EDT_C2!C19),"Renseignez dans EDT_C2",EDT_C2!C19)</f>
        <v>Pause méridienne</v>
      </c>
      <c r="D19" s="31" t="str">
        <f>IF(ISBLANK(EDT_C2!D19),"Renseignez dans EDT_C2",EDT_C2!D19)</f>
        <v>Pause méridienne</v>
      </c>
      <c r="E19" s="31" t="str">
        <f>IF(ISBLANK(EDT_C2!E19),"Renseignez dans EDT_C2",EDT_C2!E19)</f>
        <v>Pause méridienne</v>
      </c>
      <c r="F19" s="28"/>
      <c r="G19" s="50" t="s">
        <v>4</v>
      </c>
      <c r="H19" s="10">
        <f>EDT_C2!H19/24</f>
        <v>0</v>
      </c>
      <c r="I19" s="11">
        <f t="shared" ref="I19:I24" si="3">H19/I6</f>
        <v>0</v>
      </c>
      <c r="J19" s="51">
        <f t="shared" ref="J19:J24" si="4">H6</f>
        <v>0.41666666666666669</v>
      </c>
    </row>
    <row r="20" spans="1:10" x14ac:dyDescent="0.25">
      <c r="A20" s="2">
        <f t="shared" si="0"/>
        <v>0.51041666666666685</v>
      </c>
      <c r="B20" s="31" t="str">
        <f>IF(ISBLANK(EDT_C2!B20),"Renseignez dans EDT_C2",EDT_C2!B20)</f>
        <v>Pause méridienne</v>
      </c>
      <c r="C20" s="31" t="str">
        <f>IF(ISBLANK(EDT_C2!C20),"Renseignez dans EDT_C2",EDT_C2!C20)</f>
        <v>Pause méridienne</v>
      </c>
      <c r="D20" s="31" t="str">
        <f>IF(ISBLANK(EDT_C2!D20),"Renseignez dans EDT_C2",EDT_C2!D20)</f>
        <v>Pause méridienne</v>
      </c>
      <c r="E20" s="31" t="str">
        <f>IF(ISBLANK(EDT_C2!E20),"Renseignez dans EDT_C2",EDT_C2!E20)</f>
        <v>Pause méridienne</v>
      </c>
      <c r="F20" s="28"/>
      <c r="G20" s="50" t="s">
        <v>5</v>
      </c>
      <c r="H20" s="10">
        <f>EDT_C2!H20/24</f>
        <v>0</v>
      </c>
      <c r="I20" s="11">
        <f t="shared" si="3"/>
        <v>0</v>
      </c>
      <c r="J20" s="51">
        <f t="shared" si="4"/>
        <v>0.20833333333333334</v>
      </c>
    </row>
    <row r="21" spans="1:10" x14ac:dyDescent="0.25">
      <c r="A21" s="2">
        <f t="shared" si="0"/>
        <v>0.52083333333333348</v>
      </c>
      <c r="B21" s="31" t="str">
        <f>IF(ISBLANK(EDT_C2!B21),"Renseignez dans EDT_C2",EDT_C2!B21)</f>
        <v>Pause méridienne</v>
      </c>
      <c r="C21" s="31" t="str">
        <f>IF(ISBLANK(EDT_C2!C21),"Renseignez dans EDT_C2",EDT_C2!C21)</f>
        <v>Pause méridienne</v>
      </c>
      <c r="D21" s="31" t="str">
        <f>IF(ISBLANK(EDT_C2!D21),"Renseignez dans EDT_C2",EDT_C2!D21)</f>
        <v>Pause méridienne</v>
      </c>
      <c r="E21" s="31" t="str">
        <f>IF(ISBLANK(EDT_C2!E21),"Renseignez dans EDT_C2",EDT_C2!E21)</f>
        <v>Pause méridienne</v>
      </c>
      <c r="F21" s="28"/>
      <c r="G21" s="50" t="s">
        <v>8</v>
      </c>
      <c r="H21" s="10">
        <f>EDT_C2!H21/24</f>
        <v>0</v>
      </c>
      <c r="I21" s="11">
        <f t="shared" si="3"/>
        <v>0</v>
      </c>
      <c r="J21" s="51">
        <f t="shared" si="4"/>
        <v>6.25E-2</v>
      </c>
    </row>
    <row r="22" spans="1:10" x14ac:dyDescent="0.25">
      <c r="A22" s="2">
        <f t="shared" si="0"/>
        <v>0.53125000000000011</v>
      </c>
      <c r="B22" s="31" t="str">
        <f>IF(ISBLANK(EDT_C2!B22),"Renseignez dans EDT_C2",EDT_C2!B22)</f>
        <v>Pause méridienne</v>
      </c>
      <c r="C22" s="31" t="str">
        <f>IF(ISBLANK(EDT_C2!C22),"Renseignez dans EDT_C2",EDT_C2!C22)</f>
        <v>Pause méridienne</v>
      </c>
      <c r="D22" s="31" t="str">
        <f>IF(ISBLANK(EDT_C2!D22),"Renseignez dans EDT_C2",EDT_C2!D22)</f>
        <v>Pause méridienne</v>
      </c>
      <c r="E22" s="31" t="str">
        <f>IF(ISBLANK(EDT_C2!E22),"Renseignez dans EDT_C2",EDT_C2!E22)</f>
        <v>Pause méridienne</v>
      </c>
      <c r="F22" s="28"/>
      <c r="G22" s="50" t="s">
        <v>10</v>
      </c>
      <c r="H22" s="10">
        <f>EDT_C2!H22/24</f>
        <v>0</v>
      </c>
      <c r="I22" s="11">
        <f t="shared" si="3"/>
        <v>0</v>
      </c>
      <c r="J22" s="51">
        <f t="shared" si="4"/>
        <v>0.125</v>
      </c>
    </row>
    <row r="23" spans="1:10" x14ac:dyDescent="0.25">
      <c r="A23" s="2">
        <f t="shared" si="0"/>
        <v>0.54166666666666674</v>
      </c>
      <c r="B23" s="31" t="str">
        <f>IF(ISBLANK(EDT_C2!B23),"Renseignez dans EDT_C2",EDT_C2!B23)</f>
        <v>Pause méridienne</v>
      </c>
      <c r="C23" s="31" t="str">
        <f>IF(ISBLANK(EDT_C2!C23),"Renseignez dans EDT_C2",EDT_C2!C23)</f>
        <v>Pause méridienne</v>
      </c>
      <c r="D23" s="31" t="str">
        <f>IF(ISBLANK(EDT_C2!D23),"Renseignez dans EDT_C2",EDT_C2!D23)</f>
        <v>Pause méridienne</v>
      </c>
      <c r="E23" s="31" t="str">
        <f>IF(ISBLANK(EDT_C2!E23),"Renseignez dans EDT_C2",EDT_C2!E23)</f>
        <v>Pause méridienne</v>
      </c>
      <c r="F23" s="28"/>
      <c r="G23" s="50" t="s">
        <v>26</v>
      </c>
      <c r="H23" s="10">
        <f>EDT_C2!H23/24</f>
        <v>0</v>
      </c>
      <c r="I23" s="11">
        <f t="shared" si="3"/>
        <v>0</v>
      </c>
      <c r="J23" s="51">
        <f t="shared" si="4"/>
        <v>0.10416666666666667</v>
      </c>
    </row>
    <row r="24" spans="1:10" x14ac:dyDescent="0.25">
      <c r="A24" s="2">
        <f t="shared" si="0"/>
        <v>0.55208333333333337</v>
      </c>
      <c r="B24" s="31" t="str">
        <f>IF(ISBLANK(EDT_C2!B24),"Renseignez dans EDT_C2",EDT_C2!B24)</f>
        <v>Pause méridienne</v>
      </c>
      <c r="C24" s="31" t="str">
        <f>IF(ISBLANK(EDT_C2!C24),"Renseignez dans EDT_C2",EDT_C2!C24)</f>
        <v>Pause méridienne</v>
      </c>
      <c r="D24" s="31" t="str">
        <f>IF(ISBLANK(EDT_C2!D24),"Renseignez dans EDT_C2",EDT_C2!D24)</f>
        <v>Pause méridienne</v>
      </c>
      <c r="E24" s="31" t="str">
        <f>IF(ISBLANK(EDT_C2!E24),"Renseignez dans EDT_C2",EDT_C2!E24)</f>
        <v>Pause méridienne</v>
      </c>
      <c r="F24" s="28"/>
      <c r="G24" s="50" t="s">
        <v>23</v>
      </c>
      <c r="H24" s="10">
        <f>EDT_C2!H24/24</f>
        <v>0</v>
      </c>
      <c r="I24" s="11">
        <f t="shared" si="3"/>
        <v>0</v>
      </c>
      <c r="J24" s="51">
        <f t="shared" si="4"/>
        <v>4.1666666666666664E-2</v>
      </c>
    </row>
    <row r="25" spans="1:10" x14ac:dyDescent="0.25">
      <c r="A25" s="2">
        <f t="shared" si="0"/>
        <v>0.5625</v>
      </c>
      <c r="B25" s="31" t="str">
        <f>IF(ISBLANK(EDT_C2!B25),"Renseignez dans EDT_C2",EDT_C2!B25)</f>
        <v>Pause méridienne</v>
      </c>
      <c r="C25" s="31" t="str">
        <f>IF(ISBLANK(EDT_C2!C25),"Renseignez dans EDT_C2",EDT_C2!C25)</f>
        <v>Pause méridienne</v>
      </c>
      <c r="D25" s="31" t="str">
        <f>IF(ISBLANK(EDT_C2!D25),"Renseignez dans EDT_C2",EDT_C2!D25)</f>
        <v>Pause méridienne</v>
      </c>
      <c r="E25" s="31" t="str">
        <f>IF(ISBLANK(EDT_C2!E25),"Renseignez dans EDT_C2",EDT_C2!E25)</f>
        <v>Pause méridienne</v>
      </c>
      <c r="F25" s="28"/>
      <c r="G25" s="50" t="s">
        <v>25</v>
      </c>
      <c r="H25" s="10">
        <f>EDT_C2!H25/24</f>
        <v>0.33333333333333331</v>
      </c>
      <c r="I25" s="10"/>
      <c r="J25" s="14"/>
    </row>
    <row r="26" spans="1:10" ht="15.75" thickBot="1" x14ac:dyDescent="0.3">
      <c r="A26" s="2">
        <f t="shared" si="0"/>
        <v>0.57291666666666663</v>
      </c>
      <c r="B26" s="31" t="str">
        <f>IF(ISBLANK(EDT_C2!B26),"Renseignez dans EDT_C2",EDT_C2!B26)</f>
        <v>Renseignez dans EDT_C2</v>
      </c>
      <c r="C26" s="31" t="str">
        <f>IF(ISBLANK(EDT_C2!C26),"Renseignez dans EDT_C2",EDT_C2!C26)</f>
        <v>Renseignez dans EDT_C2</v>
      </c>
      <c r="D26" s="31" t="str">
        <f>IF(ISBLANK(EDT_C2!D26),"Renseignez dans EDT_C2",EDT_C2!D26)</f>
        <v>Renseignez dans EDT_C2</v>
      </c>
      <c r="E26" s="31" t="str">
        <f>IF(ISBLANK(EDT_C2!E26),"Renseignez dans EDT_C2",EDT_C2!E26)</f>
        <v>Renseignez dans EDT_C2</v>
      </c>
      <c r="F26" s="28"/>
      <c r="G26" s="53" t="s">
        <v>6</v>
      </c>
      <c r="H26" s="55">
        <f>EDT_C2!H26/24</f>
        <v>0</v>
      </c>
      <c r="I26" s="55"/>
      <c r="J26" s="15"/>
    </row>
    <row r="27" spans="1:10" x14ac:dyDescent="0.25">
      <c r="A27" s="2">
        <f t="shared" si="0"/>
        <v>0.58333333333333326</v>
      </c>
      <c r="B27" s="31" t="str">
        <f>IF(ISBLANK(EDT_C2!B27),"Renseignez dans EDT_C2",EDT_C2!B27)</f>
        <v>Renseignez dans EDT_C2</v>
      </c>
      <c r="C27" s="31" t="str">
        <f>IF(ISBLANK(EDT_C2!C27),"Renseignez dans EDT_C2",EDT_C2!C27)</f>
        <v>Renseignez dans EDT_C2</v>
      </c>
      <c r="D27" s="31" t="str">
        <f>IF(ISBLANK(EDT_C2!D27),"Renseignez dans EDT_C2",EDT_C2!D27)</f>
        <v>Renseignez dans EDT_C2</v>
      </c>
      <c r="E27" s="31" t="str">
        <f>IF(ISBLANK(EDT_C2!E27),"Renseignez dans EDT_C2",EDT_C2!E27)</f>
        <v>Renseignez dans EDT_C2</v>
      </c>
      <c r="F27" s="28"/>
      <c r="I27" s="10"/>
      <c r="J27" s="11"/>
    </row>
    <row r="28" spans="1:10" x14ac:dyDescent="0.25">
      <c r="A28" s="2">
        <f t="shared" si="0"/>
        <v>0.59374999999999989</v>
      </c>
      <c r="B28" s="31" t="str">
        <f>IF(ISBLANK(EDT_C2!B28),"Renseignez dans EDT_C2",EDT_C2!B28)</f>
        <v>Renseignez dans EDT_C2</v>
      </c>
      <c r="C28" s="31" t="str">
        <f>IF(ISBLANK(EDT_C2!C28),"Renseignez dans EDT_C2",EDT_C2!C28)</f>
        <v>Renseignez dans EDT_C2</v>
      </c>
      <c r="D28" s="31" t="str">
        <f>IF(ISBLANK(EDT_C2!D28),"Renseignez dans EDT_C2",EDT_C2!D28)</f>
        <v>Renseignez dans EDT_C2</v>
      </c>
      <c r="E28" s="31" t="str">
        <f>IF(ISBLANK(EDT_C2!E28),"Renseignez dans EDT_C2",EDT_C2!E28)</f>
        <v>Renseignez dans EDT_C2</v>
      </c>
      <c r="F28" s="28"/>
    </row>
    <row r="29" spans="1:10" x14ac:dyDescent="0.25">
      <c r="A29" s="2">
        <f t="shared" si="0"/>
        <v>0.60416666666666652</v>
      </c>
      <c r="B29" s="31" t="str">
        <f>IF(ISBLANK(EDT_C2!B29),"Renseignez dans EDT_C2",EDT_C2!B29)</f>
        <v>Renseignez dans EDT_C2</v>
      </c>
      <c r="C29" s="31" t="str">
        <f>IF(ISBLANK(EDT_C2!C29),"Renseignez dans EDT_C2",EDT_C2!C29)</f>
        <v>Renseignez dans EDT_C2</v>
      </c>
      <c r="D29" s="31" t="str">
        <f>IF(ISBLANK(EDT_C2!D29),"Renseignez dans EDT_C2",EDT_C2!D29)</f>
        <v>Renseignez dans EDT_C2</v>
      </c>
      <c r="E29" s="31" t="str">
        <f>IF(ISBLANK(EDT_C2!E29),"Renseignez dans EDT_C2",EDT_C2!E29)</f>
        <v>Renseignez dans EDT_C2</v>
      </c>
      <c r="F29" s="28"/>
    </row>
    <row r="30" spans="1:10" x14ac:dyDescent="0.25">
      <c r="A30" s="2">
        <f t="shared" si="0"/>
        <v>0.61458333333333315</v>
      </c>
      <c r="B30" s="31" t="str">
        <f>IF(ISBLANK(EDT_C2!B30),"Renseignez dans EDT_C2",EDT_C2!B30)</f>
        <v>Renseignez dans EDT_C2</v>
      </c>
      <c r="C30" s="31" t="str">
        <f>IF(ISBLANK(EDT_C2!C30),"Renseignez dans EDT_C2",EDT_C2!C30)</f>
        <v>Renseignez dans EDT_C2</v>
      </c>
      <c r="D30" s="31" t="str">
        <f>IF(ISBLANK(EDT_C2!D30),"Renseignez dans EDT_C2",EDT_C2!D30)</f>
        <v>Renseignez dans EDT_C2</v>
      </c>
      <c r="E30" s="31" t="str">
        <f>IF(ISBLANK(EDT_C2!E30),"Renseignez dans EDT_C2",EDT_C2!E30)</f>
        <v>Renseignez dans EDT_C2</v>
      </c>
      <c r="F30" s="28"/>
    </row>
    <row r="31" spans="1:10" x14ac:dyDescent="0.25">
      <c r="A31" s="2">
        <f t="shared" si="0"/>
        <v>0.62499999999999978</v>
      </c>
      <c r="B31" s="31" t="str">
        <f>IF(ISBLANK(EDT_C2!B31),"Renseignez dans EDT_C2",EDT_C2!B31)</f>
        <v>Renseignez dans EDT_C2</v>
      </c>
      <c r="C31" s="31" t="str">
        <f>IF(ISBLANK(EDT_C2!C31),"Renseignez dans EDT_C2",EDT_C2!C31)</f>
        <v>Renseignez dans EDT_C2</v>
      </c>
      <c r="D31" s="31" t="str">
        <f>IF(ISBLANK(EDT_C2!D31),"Renseignez dans EDT_C2",EDT_C2!D31)</f>
        <v>Renseignez dans EDT_C2</v>
      </c>
      <c r="E31" s="31" t="str">
        <f>IF(ISBLANK(EDT_C2!E31),"Renseignez dans EDT_C2",EDT_C2!E31)</f>
        <v>Renseignez dans EDT_C2</v>
      </c>
      <c r="F31" s="28"/>
    </row>
    <row r="32" spans="1:10" x14ac:dyDescent="0.25">
      <c r="A32" s="2">
        <f t="shared" si="0"/>
        <v>0.63541666666666641</v>
      </c>
      <c r="B32" s="31" t="str">
        <f>IF(ISBLANK(EDT_C2!B32),"Renseignez dans EDT_C2",EDT_C2!B32)</f>
        <v>Renseignez dans EDT_C2</v>
      </c>
      <c r="C32" s="31" t="str">
        <f>IF(ISBLANK(EDT_C2!C32),"Renseignez dans EDT_C2",EDT_C2!C32)</f>
        <v>Renseignez dans EDT_C2</v>
      </c>
      <c r="D32" s="31" t="str">
        <f>IF(ISBLANK(EDT_C2!D32),"Renseignez dans EDT_C2",EDT_C2!D32)</f>
        <v>Renseignez dans EDT_C2</v>
      </c>
      <c r="E32" s="31" t="str">
        <f>IF(ISBLANK(EDT_C2!E32),"Renseignez dans EDT_C2",EDT_C2!E32)</f>
        <v>Renseignez dans EDT_C2</v>
      </c>
      <c r="F32" s="28"/>
    </row>
    <row r="33" spans="1:6" x14ac:dyDescent="0.25">
      <c r="A33" s="2">
        <f t="shared" si="0"/>
        <v>0.64583333333333304</v>
      </c>
      <c r="B33" s="31" t="str">
        <f>IF(ISBLANK(EDT_C2!B33),"Renseignez dans EDT_C2",EDT_C2!B33)</f>
        <v>Renseignez dans EDT_C2</v>
      </c>
      <c r="C33" s="31" t="str">
        <f>IF(ISBLANK(EDT_C2!C33),"Renseignez dans EDT_C2",EDT_C2!C33)</f>
        <v>Renseignez dans EDT_C2</v>
      </c>
      <c r="D33" s="31" t="str">
        <f>IF(ISBLANK(EDT_C2!D33),"Renseignez dans EDT_C2",EDT_C2!D33)</f>
        <v>Renseignez dans EDT_C2</v>
      </c>
      <c r="E33" s="31" t="str">
        <f>IF(ISBLANK(EDT_C2!E33),"Renseignez dans EDT_C2",EDT_C2!E33)</f>
        <v>Renseignez dans EDT_C2</v>
      </c>
      <c r="F33" s="28"/>
    </row>
    <row r="34" spans="1:6" x14ac:dyDescent="0.25">
      <c r="A34" s="2">
        <f t="shared" si="0"/>
        <v>0.65624999999999967</v>
      </c>
      <c r="B34" s="31" t="str">
        <f>IF(ISBLANK(EDT_C2!B34),"Renseignez dans EDT_C2",EDT_C2!B34)</f>
        <v>Renseignez dans EDT_C2</v>
      </c>
      <c r="C34" s="31" t="str">
        <f>IF(ISBLANK(EDT_C2!C34),"Renseignez dans EDT_C2",EDT_C2!C34)</f>
        <v>Renseignez dans EDT_C2</v>
      </c>
      <c r="D34" s="31" t="str">
        <f>IF(ISBLANK(EDT_C2!D34),"Renseignez dans EDT_C2",EDT_C2!D34)</f>
        <v>Renseignez dans EDT_C2</v>
      </c>
      <c r="E34" s="31" t="str">
        <f>IF(ISBLANK(EDT_C2!E34),"Renseignez dans EDT_C2",EDT_C2!E34)</f>
        <v>Renseignez dans EDT_C2</v>
      </c>
      <c r="F34" s="28"/>
    </row>
    <row r="35" spans="1:6" x14ac:dyDescent="0.25">
      <c r="A35" s="2">
        <f t="shared" si="0"/>
        <v>0.6666666666666663</v>
      </c>
      <c r="B35" s="31" t="str">
        <f>IF(ISBLANK(EDT_C2!B35),"Renseignez dans EDT_C2",EDT_C2!B35)</f>
        <v>Renseignez dans EDT_C2</v>
      </c>
      <c r="C35" s="31" t="str">
        <f>IF(ISBLANK(EDT_C2!C35),"Renseignez dans EDT_C2",EDT_C2!C35)</f>
        <v>Renseignez dans EDT_C2</v>
      </c>
      <c r="D35" s="31" t="str">
        <f>IF(ISBLANK(EDT_C2!D35),"Renseignez dans EDT_C2",EDT_C2!D35)</f>
        <v>Renseignez dans EDT_C2</v>
      </c>
      <c r="E35" s="31" t="str">
        <f>IF(ISBLANK(EDT_C2!E35),"Renseignez dans EDT_C2",EDT_C2!E35)</f>
        <v>Renseignez dans EDT_C2</v>
      </c>
      <c r="F35" s="28"/>
    </row>
    <row r="36" spans="1:6" x14ac:dyDescent="0.25">
      <c r="A36" s="2">
        <f t="shared" si="0"/>
        <v>0.67708333333333293</v>
      </c>
      <c r="B36" s="31" t="str">
        <f>IF(ISBLANK(EDT_C2!B36),"Renseignez dans EDT_C2",EDT_C2!B36)</f>
        <v>Renseignez dans EDT_C2</v>
      </c>
      <c r="C36" s="31" t="str">
        <f>IF(ISBLANK(EDT_C2!C36),"Renseignez dans EDT_C2",EDT_C2!C36)</f>
        <v>Renseignez dans EDT_C2</v>
      </c>
      <c r="D36" s="31" t="str">
        <f>IF(ISBLANK(EDT_C2!D36),"Renseignez dans EDT_C2",EDT_C2!D36)</f>
        <v>Renseignez dans EDT_C2</v>
      </c>
      <c r="E36" s="31" t="str">
        <f>IF(ISBLANK(EDT_C2!E36),"Renseignez dans EDT_C2",EDT_C2!E36)</f>
        <v>Renseignez dans EDT_C2</v>
      </c>
      <c r="F36" s="28"/>
    </row>
    <row r="37" spans="1:6" x14ac:dyDescent="0.25">
      <c r="A37" s="2">
        <f t="shared" si="0"/>
        <v>0.68749999999999956</v>
      </c>
      <c r="B37" s="31" t="str">
        <f>IF(ISBLANK(EDT_C2!B37),"Renseignez dans EDT_C2",EDT_C2!B37)</f>
        <v>Renseignez dans EDT_C2</v>
      </c>
      <c r="C37" s="31" t="str">
        <f>IF(ISBLANK(EDT_C2!C37),"Renseignez dans EDT_C2",EDT_C2!C37)</f>
        <v>Renseignez dans EDT_C2</v>
      </c>
      <c r="D37" s="31" t="str">
        <f>IF(ISBLANK(EDT_C2!D37),"Renseignez dans EDT_C2",EDT_C2!D37)</f>
        <v>Renseignez dans EDT_C2</v>
      </c>
      <c r="E37" s="31" t="str">
        <f>IF(ISBLANK(EDT_C2!E37),"Renseignez dans EDT_C2",EDT_C2!E37)</f>
        <v>Renseignez dans EDT_C2</v>
      </c>
      <c r="F37" s="28"/>
    </row>
    <row r="38" spans="1:6" x14ac:dyDescent="0.25">
      <c r="A38" s="27"/>
      <c r="B38" s="27"/>
      <c r="C38" s="27"/>
      <c r="D38" s="27"/>
      <c r="E38" s="27"/>
    </row>
    <row r="40" spans="1:6" x14ac:dyDescent="0.25">
      <c r="B40" s="3" t="s">
        <v>73</v>
      </c>
    </row>
    <row r="41" spans="1:6" x14ac:dyDescent="0.25">
      <c r="B41" s="3" t="s">
        <v>70</v>
      </c>
    </row>
    <row r="42" spans="1:6" x14ac:dyDescent="0.25">
      <c r="B42" s="3" t="s">
        <v>71</v>
      </c>
    </row>
    <row r="43" spans="1:6" x14ac:dyDescent="0.25">
      <c r="B43" s="3" t="s">
        <v>72</v>
      </c>
    </row>
  </sheetData>
  <sheetProtection algorithmName="SHA-512" hashValue="yisV4KN+G7KErgOwf/9erb7pRPymEp4Tc0CPMVChJ4TOCfGKEgMRX2VDZzMnHgVTAorHAm+IyFw37xxiUksmyQ==" saltValue="UJFAPthq5b0lzbLiPazRyQ==" spinCount="100000" sheet="1" selectLockedCells="1"/>
  <conditionalFormatting sqref="B6:E37">
    <cfRule type="containsText" dxfId="90" priority="1" operator="containsText" text="Français">
      <formula>NOT(ISERROR(SEARCH("Français",B6)))</formula>
    </cfRule>
    <cfRule type="containsText" dxfId="89" priority="2" operator="containsText" text="Pause">
      <formula>NOT(ISERROR(SEARCH("Pause",B6)))</formula>
    </cfRule>
    <cfRule type="containsText" dxfId="88" priority="3" operator="containsText" text="Arts plastiques/HDA">
      <formula>NOT(ISERROR(SEARCH("Arts plastiques/HDA",B6)))</formula>
    </cfRule>
    <cfRule type="containsText" dxfId="87" priority="4" operator="containsText" text="Musique">
      <formula>NOT(ISERROR(SEARCH("Musique",B6)))</formula>
    </cfRule>
    <cfRule type="containsText" dxfId="86" priority="5" operator="containsText" text="EMC">
      <formula>NOT(ISERROR(SEARCH("EMC",B6)))</formula>
    </cfRule>
    <cfRule type="containsText" dxfId="85" priority="6" operator="containsText" text="Récréation">
      <formula>NOT(ISERROR(SEARCH("Récréation",B6)))</formula>
    </cfRule>
    <cfRule type="containsText" dxfId="84" priority="7" operator="containsText" text="Histoire-Géo">
      <formula>NOT(ISERROR(SEARCH("Histoire-Géo",B6)))</formula>
    </cfRule>
    <cfRule type="containsText" dxfId="83" priority="8" operator="containsText" text="Sciences">
      <formula>NOT(ISERROR(SEARCH("Sciences",B6)))</formula>
    </cfRule>
    <cfRule type="containsText" dxfId="82" priority="9" operator="containsText" text="EPS">
      <formula>NOT(ISERROR(SEARCH("EPS",B6)))</formula>
    </cfRule>
    <cfRule type="containsText" dxfId="81" priority="10" operator="containsText" text="Anglais">
      <formula>NOT(ISERROR(SEARCH("Anglais",B6)))</formula>
    </cfRule>
    <cfRule type="containsText" dxfId="80" priority="11" operator="containsText" text="Mathématiques">
      <formula>NOT(ISERROR(SEARCH("Mathématiques",B6)))</formula>
    </cfRule>
    <cfRule type="containsText" dxfId="79" priority="12" operator="containsText" text="Français">
      <formula>NOT(ISERROR(SEARCH("Français",B6)))</formula>
    </cfRule>
  </conditionalFormatting>
  <conditionalFormatting sqref="G6">
    <cfRule type="containsText" dxfId="78" priority="14" operator="containsText" text="Français">
      <formula>NOT(ISERROR(SEARCH("Français",G6)))</formula>
    </cfRule>
  </conditionalFormatting>
  <conditionalFormatting sqref="G6:G13 G19:G27">
    <cfRule type="containsText" dxfId="77" priority="15" operator="containsText" text="Pause">
      <formula>NOT(ISERROR(SEARCH("Pause",G6)))</formula>
    </cfRule>
    <cfRule type="containsText" dxfId="76" priority="16" operator="containsText" text="Arts plastiques/HDA">
      <formula>NOT(ISERROR(SEARCH("Arts plastiques/HDA",G6)))</formula>
    </cfRule>
    <cfRule type="containsText" dxfId="75" priority="17" operator="containsText" text="Musique">
      <formula>NOT(ISERROR(SEARCH("Musique",G6)))</formula>
    </cfRule>
    <cfRule type="containsText" dxfId="74" priority="18" operator="containsText" text="EMC">
      <formula>NOT(ISERROR(SEARCH("EMC",G6)))</formula>
    </cfRule>
    <cfRule type="containsText" dxfId="73" priority="19" operator="containsText" text="Récréation">
      <formula>NOT(ISERROR(SEARCH("Récréation",G6)))</formula>
    </cfRule>
    <cfRule type="containsText" dxfId="72" priority="20" operator="containsText" text="Histoire-Géo">
      <formula>NOT(ISERROR(SEARCH("Histoire-Géo",G6)))</formula>
    </cfRule>
    <cfRule type="containsText" dxfId="71" priority="21" operator="containsText" text="Sciences">
      <formula>NOT(ISERROR(SEARCH("Sciences",G6)))</formula>
    </cfRule>
    <cfRule type="containsText" dxfId="70" priority="22" operator="containsText" text="EPS">
      <formula>NOT(ISERROR(SEARCH("EPS",G6)))</formula>
    </cfRule>
    <cfRule type="containsText" dxfId="69" priority="23" operator="containsText" text="Anglais">
      <formula>NOT(ISERROR(SEARCH("Anglais",G6)))</formula>
    </cfRule>
    <cfRule type="containsText" dxfId="68" priority="24" operator="containsText" text="Mathématiques">
      <formula>NOT(ISERROR(SEARCH("Mathématiques",G6)))</formula>
    </cfRule>
  </conditionalFormatting>
  <conditionalFormatting sqref="G19">
    <cfRule type="containsText" dxfId="67" priority="13" operator="containsText" text="Français">
      <formula>NOT(ISERROR(SEARCH("Français",G19)))</formula>
    </cfRule>
    <cfRule type="containsText" dxfId="66" priority="25" operator="containsText" text="Français">
      <formula>NOT(ISERROR(SEARCH("Français",G19)))</formula>
    </cfRule>
  </conditionalFormatting>
  <conditionalFormatting sqref="I19:I24">
    <cfRule type="dataBar" priority="26">
      <dataBar>
        <cfvo type="min"/>
        <cfvo type="max"/>
        <color rgb="FF638EC6"/>
      </dataBar>
      <extLst>
        <ext xmlns:x14="http://schemas.microsoft.com/office/spreadsheetml/2009/9/main" uri="{B025F937-C7B1-47D3-B67F-A62EFF666E3E}">
          <x14:id>{4E90C55F-8263-48F6-98B3-FDB2EBF83EEC}</x14:id>
        </ext>
      </extLst>
    </cfRule>
  </conditionalFormatting>
  <pageMargins left="0.7" right="0.7" top="0.75" bottom="0.75" header="0.3" footer="0.3"/>
  <pageSetup paperSize="9" scale="67" orientation="landscape" r:id="rId1"/>
  <ignoredErrors>
    <ignoredError sqref="B6" unlockedFormula="1"/>
  </ignoredErrors>
  <extLst>
    <ext xmlns:x14="http://schemas.microsoft.com/office/spreadsheetml/2009/9/main" uri="{78C0D931-6437-407d-A8EE-F0AAD7539E65}">
      <x14:conditionalFormattings>
        <x14:conditionalFormatting xmlns:xm="http://schemas.microsoft.com/office/excel/2006/main">
          <x14:cfRule type="dataBar" id="{4E90C55F-8263-48F6-98B3-FDB2EBF83EEC}">
            <x14:dataBar minLength="0" maxLength="100" border="1" negativeBarBorderColorSameAsPositive="0">
              <x14:cfvo type="autoMin"/>
              <x14:cfvo type="autoMax"/>
              <x14:borderColor rgb="FF638EC6"/>
              <x14:negativeFillColor rgb="FFFF0000"/>
              <x14:negativeBorderColor rgb="FFFF0000"/>
              <x14:axisColor rgb="FF000000"/>
            </x14:dataBar>
          </x14:cfRule>
          <xm:sqref>I19:I24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K42"/>
  <sheetViews>
    <sheetView zoomScale="90" zoomScaleNormal="90" workbookViewId="0">
      <selection activeCell="D19" sqref="D19"/>
    </sheetView>
  </sheetViews>
  <sheetFormatPr baseColWidth="10" defaultRowHeight="15" x14ac:dyDescent="0.25"/>
  <cols>
    <col min="1" max="1" width="11.42578125" style="3"/>
    <col min="2" max="5" width="24.7109375" style="3" customWidth="1"/>
    <col min="6" max="6" width="11.42578125" style="3"/>
    <col min="7" max="7" width="21.140625" style="3" customWidth="1"/>
    <col min="8" max="8" width="10.140625" style="3" customWidth="1"/>
    <col min="9" max="9" width="11.7109375" style="3" customWidth="1"/>
    <col min="10" max="10" width="12.140625" style="3" customWidth="1"/>
    <col min="11" max="11" width="10.42578125" style="3" customWidth="1"/>
    <col min="12" max="12" width="2.42578125" style="3" customWidth="1"/>
    <col min="13" max="16384" width="11.42578125" style="3"/>
  </cols>
  <sheetData>
    <row r="1" spans="1:10" ht="15.75" x14ac:dyDescent="0.25">
      <c r="A1" s="43" t="s">
        <v>54</v>
      </c>
      <c r="B1" s="43"/>
      <c r="C1" s="43"/>
      <c r="D1" s="43"/>
      <c r="E1" s="43"/>
      <c r="F1" s="43"/>
      <c r="G1" s="43"/>
      <c r="H1" s="43" t="s">
        <v>55</v>
      </c>
      <c r="I1" s="43"/>
      <c r="J1" s="43"/>
    </row>
    <row r="2" spans="1:10" ht="15.75" x14ac:dyDescent="0.25">
      <c r="A2" s="43"/>
      <c r="B2" s="43"/>
      <c r="C2" s="43"/>
      <c r="D2" s="43"/>
      <c r="E2" s="43"/>
      <c r="F2" s="43"/>
      <c r="G2" s="43"/>
      <c r="H2" s="43"/>
      <c r="I2" s="43"/>
      <c r="J2" s="43"/>
    </row>
    <row r="3" spans="1:10" ht="15.75" thickBot="1" x14ac:dyDescent="0.3"/>
    <row r="4" spans="1:10" ht="21" x14ac:dyDescent="0.25">
      <c r="A4" s="46" t="s">
        <v>22</v>
      </c>
      <c r="B4" s="13" t="s">
        <v>0</v>
      </c>
      <c r="C4" s="13" t="s">
        <v>1</v>
      </c>
      <c r="D4" s="13" t="s">
        <v>2</v>
      </c>
      <c r="E4" s="13" t="s">
        <v>3</v>
      </c>
      <c r="G4" s="16" t="s">
        <v>21</v>
      </c>
      <c r="H4" s="17" t="s">
        <v>13</v>
      </c>
      <c r="I4" s="17" t="s">
        <v>14</v>
      </c>
      <c r="J4" s="18" t="s">
        <v>15</v>
      </c>
    </row>
    <row r="5" spans="1:10" ht="21" x14ac:dyDescent="0.25">
      <c r="A5" s="47">
        <v>0.35416666666666669</v>
      </c>
      <c r="B5" s="13"/>
      <c r="C5" s="13"/>
      <c r="D5" s="13"/>
      <c r="E5" s="13"/>
      <c r="G5" s="20" t="str">
        <f>HYPERLINK("https://eduscol.education.fr/612/l-ecole-elementaire","Horaires du cycle 3 sur Eduscol")</f>
        <v>Horaires du cycle 3 sur Eduscol</v>
      </c>
      <c r="J5" s="14"/>
    </row>
    <row r="6" spans="1:10" x14ac:dyDescent="0.25">
      <c r="A6" s="47">
        <f t="shared" ref="A6:A37" si="0">A5 + TIME(0,15,0)</f>
        <v>0.36458333333333337</v>
      </c>
      <c r="B6" s="45"/>
      <c r="C6" s="45"/>
      <c r="D6" s="45"/>
      <c r="E6" s="45"/>
      <c r="F6" s="28"/>
      <c r="G6" s="19" t="s">
        <v>4</v>
      </c>
      <c r="H6" s="5">
        <v>0.33333333333333331</v>
      </c>
      <c r="I6" s="6">
        <f t="shared" ref="I6:I14" si="1">H6-(H6*10%)</f>
        <v>0.3</v>
      </c>
      <c r="J6" s="21">
        <f t="shared" ref="J6:J14" si="2">I6*1440</f>
        <v>432</v>
      </c>
    </row>
    <row r="7" spans="1:10" x14ac:dyDescent="0.25">
      <c r="A7" s="47">
        <f t="shared" si="0"/>
        <v>0.37500000000000006</v>
      </c>
      <c r="B7" s="31"/>
      <c r="C7" s="31"/>
      <c r="D7" s="31"/>
      <c r="E7" s="31"/>
      <c r="F7" s="28"/>
      <c r="G7" s="19" t="s">
        <v>5</v>
      </c>
      <c r="H7" s="5">
        <v>0.20833333333333334</v>
      </c>
      <c r="I7" s="6">
        <f t="shared" si="1"/>
        <v>0.1875</v>
      </c>
      <c r="J7" s="21">
        <f t="shared" si="2"/>
        <v>270</v>
      </c>
    </row>
    <row r="8" spans="1:10" x14ac:dyDescent="0.25">
      <c r="A8" s="47">
        <f t="shared" si="0"/>
        <v>0.38541666666666674</v>
      </c>
      <c r="B8" s="31"/>
      <c r="C8" s="31"/>
      <c r="D8" s="31"/>
      <c r="E8" s="31"/>
      <c r="F8" s="28"/>
      <c r="G8" s="19" t="s">
        <v>8</v>
      </c>
      <c r="H8" s="5">
        <v>6.25E-2</v>
      </c>
      <c r="I8" s="6">
        <f t="shared" si="1"/>
        <v>5.6250000000000001E-2</v>
      </c>
      <c r="J8" s="21">
        <f t="shared" si="2"/>
        <v>81</v>
      </c>
    </row>
    <row r="9" spans="1:10" s="4" customFormat="1" x14ac:dyDescent="0.25">
      <c r="A9" s="47">
        <f t="shared" si="0"/>
        <v>0.39583333333333343</v>
      </c>
      <c r="B9" s="31"/>
      <c r="C9" s="31"/>
      <c r="D9" s="31"/>
      <c r="E9" s="31"/>
      <c r="F9" s="29"/>
      <c r="G9" s="19" t="s">
        <v>10</v>
      </c>
      <c r="H9" s="5">
        <v>0.125</v>
      </c>
      <c r="I9" s="6">
        <f t="shared" si="1"/>
        <v>0.1125</v>
      </c>
      <c r="J9" s="21">
        <f t="shared" si="2"/>
        <v>162</v>
      </c>
    </row>
    <row r="10" spans="1:10" x14ac:dyDescent="0.25">
      <c r="A10" s="47">
        <f t="shared" si="0"/>
        <v>0.40625000000000011</v>
      </c>
      <c r="B10" s="31"/>
      <c r="C10" s="31"/>
      <c r="D10" s="31"/>
      <c r="E10" s="31"/>
      <c r="F10" s="28"/>
      <c r="G10" s="19" t="s">
        <v>16</v>
      </c>
      <c r="H10" s="5">
        <v>8.3333333333333329E-2</v>
      </c>
      <c r="I10" s="6">
        <f t="shared" si="1"/>
        <v>7.4999999999999997E-2</v>
      </c>
      <c r="J10" s="21">
        <f t="shared" si="2"/>
        <v>108</v>
      </c>
    </row>
    <row r="11" spans="1:10" s="7" customFormat="1" x14ac:dyDescent="0.25">
      <c r="A11" s="47">
        <f t="shared" si="0"/>
        <v>0.4166666666666668</v>
      </c>
      <c r="B11" s="31"/>
      <c r="C11" s="31"/>
      <c r="D11" s="31"/>
      <c r="E11" s="31"/>
      <c r="F11" s="30"/>
      <c r="G11" s="19" t="s">
        <v>23</v>
      </c>
      <c r="H11" s="5">
        <v>4.1666666666666664E-2</v>
      </c>
      <c r="I11" s="6">
        <f t="shared" si="1"/>
        <v>3.7499999999999999E-2</v>
      </c>
      <c r="J11" s="21">
        <f t="shared" si="2"/>
        <v>54</v>
      </c>
    </row>
    <row r="12" spans="1:10" x14ac:dyDescent="0.25">
      <c r="A12" s="47">
        <f t="shared" si="0"/>
        <v>0.42708333333333348</v>
      </c>
      <c r="B12" s="31"/>
      <c r="C12" s="31"/>
      <c r="D12" s="31"/>
      <c r="E12" s="31"/>
      <c r="F12" s="28"/>
      <c r="G12" s="19" t="s">
        <v>12</v>
      </c>
      <c r="H12" s="5">
        <v>6.9444444444444448E-2</v>
      </c>
      <c r="I12" s="6">
        <f t="shared" si="1"/>
        <v>6.25E-2</v>
      </c>
      <c r="J12" s="21">
        <f t="shared" si="2"/>
        <v>90</v>
      </c>
    </row>
    <row r="13" spans="1:10" x14ac:dyDescent="0.25">
      <c r="A13" s="47">
        <f t="shared" si="0"/>
        <v>0.43750000000000017</v>
      </c>
      <c r="B13" s="31"/>
      <c r="C13" s="31"/>
      <c r="D13" s="31"/>
      <c r="E13" s="31"/>
      <c r="F13" s="28"/>
      <c r="G13" s="19" t="s">
        <v>11</v>
      </c>
      <c r="H13" s="9">
        <v>3.4722222222222224E-2</v>
      </c>
      <c r="I13" s="6">
        <f t="shared" si="1"/>
        <v>3.125E-2</v>
      </c>
      <c r="J13" s="21">
        <f t="shared" si="2"/>
        <v>45</v>
      </c>
    </row>
    <row r="14" spans="1:10" s="4" customFormat="1" x14ac:dyDescent="0.25">
      <c r="A14" s="47">
        <f t="shared" si="0"/>
        <v>0.44791666666666685</v>
      </c>
      <c r="B14" s="31"/>
      <c r="C14" s="31"/>
      <c r="D14" s="31"/>
      <c r="E14" s="31"/>
      <c r="F14" s="29"/>
      <c r="G14" s="19" t="s">
        <v>9</v>
      </c>
      <c r="H14" s="9">
        <v>4.1666666666666664E-2</v>
      </c>
      <c r="I14" s="6">
        <f t="shared" si="1"/>
        <v>3.7499999999999999E-2</v>
      </c>
      <c r="J14" s="21">
        <f t="shared" si="2"/>
        <v>54</v>
      </c>
    </row>
    <row r="15" spans="1:10" ht="15.75" thickBot="1" x14ac:dyDescent="0.3">
      <c r="A15" s="47">
        <f t="shared" si="0"/>
        <v>0.45833333333333354</v>
      </c>
      <c r="B15" s="31"/>
      <c r="C15" s="31"/>
      <c r="D15" s="31"/>
      <c r="E15" s="31"/>
      <c r="F15" s="28"/>
      <c r="G15" s="23" t="s">
        <v>17</v>
      </c>
      <c r="H15" s="24">
        <f>SUM(H6:H14)</f>
        <v>0.99999999999999989</v>
      </c>
      <c r="I15" s="22"/>
      <c r="J15" s="15"/>
    </row>
    <row r="16" spans="1:10" x14ac:dyDescent="0.25">
      <c r="A16" s="47">
        <f t="shared" si="0"/>
        <v>0.46875000000000022</v>
      </c>
      <c r="B16" s="31"/>
      <c r="C16" s="31"/>
      <c r="D16" s="31"/>
      <c r="E16" s="31"/>
      <c r="F16" s="28"/>
      <c r="G16" s="8" t="s">
        <v>18</v>
      </c>
      <c r="H16" s="9">
        <v>1.0416666666666666E-2</v>
      </c>
    </row>
    <row r="17" spans="1:11" x14ac:dyDescent="0.25">
      <c r="A17" s="47">
        <f t="shared" si="0"/>
        <v>0.47916666666666691</v>
      </c>
      <c r="B17" s="31"/>
      <c r="C17" s="31"/>
      <c r="D17" s="31"/>
      <c r="E17" s="31"/>
      <c r="F17" s="28"/>
      <c r="G17" s="8" t="s">
        <v>19</v>
      </c>
      <c r="H17" s="9">
        <f>8*H16</f>
        <v>8.3333333333333329E-2</v>
      </c>
    </row>
    <row r="18" spans="1:11" ht="15.75" thickBot="1" x14ac:dyDescent="0.3">
      <c r="A18" s="47">
        <f t="shared" si="0"/>
        <v>0.48958333333333359</v>
      </c>
      <c r="B18" s="31" t="s">
        <v>25</v>
      </c>
      <c r="C18" s="31" t="s">
        <v>25</v>
      </c>
      <c r="D18" s="31" t="s">
        <v>25</v>
      </c>
      <c r="E18" s="31" t="s">
        <v>25</v>
      </c>
      <c r="F18" s="28"/>
    </row>
    <row r="19" spans="1:11" x14ac:dyDescent="0.25">
      <c r="A19" s="47">
        <f t="shared" si="0"/>
        <v>0.50000000000000022</v>
      </c>
      <c r="B19" s="31" t="s">
        <v>25</v>
      </c>
      <c r="C19" s="31" t="s">
        <v>25</v>
      </c>
      <c r="D19" s="31" t="s">
        <v>25</v>
      </c>
      <c r="E19" s="31" t="s">
        <v>25</v>
      </c>
      <c r="F19" s="28"/>
      <c r="G19" s="48"/>
      <c r="H19" s="17"/>
      <c r="I19" s="59" t="s">
        <v>24</v>
      </c>
      <c r="J19" s="59"/>
      <c r="K19" s="18" t="s">
        <v>13</v>
      </c>
    </row>
    <row r="20" spans="1:11" x14ac:dyDescent="0.25">
      <c r="A20" s="47">
        <f t="shared" si="0"/>
        <v>0.51041666666666685</v>
      </c>
      <c r="B20" s="31" t="s">
        <v>25</v>
      </c>
      <c r="C20" s="31" t="s">
        <v>25</v>
      </c>
      <c r="D20" s="31" t="s">
        <v>25</v>
      </c>
      <c r="E20" s="31" t="s">
        <v>25</v>
      </c>
      <c r="F20" s="28"/>
      <c r="G20" s="49" t="s">
        <v>20</v>
      </c>
      <c r="K20" s="14"/>
    </row>
    <row r="21" spans="1:11" x14ac:dyDescent="0.25">
      <c r="A21" s="47">
        <f t="shared" si="0"/>
        <v>0.52083333333333348</v>
      </c>
      <c r="B21" s="31" t="s">
        <v>25</v>
      </c>
      <c r="C21" s="31" t="s">
        <v>25</v>
      </c>
      <c r="D21" s="31" t="s">
        <v>25</v>
      </c>
      <c r="E21" s="31" t="s">
        <v>25</v>
      </c>
      <c r="F21" s="28"/>
      <c r="G21" s="50" t="s">
        <v>4</v>
      </c>
      <c r="H21" s="3">
        <f t="shared" ref="H21:H31" si="3">COUNTIF($B$6:$E$39,G21)*0.25</f>
        <v>0</v>
      </c>
      <c r="I21" s="10">
        <f>H21/24</f>
        <v>0</v>
      </c>
      <c r="J21" s="11">
        <f>I21/I6</f>
        <v>0</v>
      </c>
      <c r="K21" s="51">
        <f>H6</f>
        <v>0.33333333333333331</v>
      </c>
    </row>
    <row r="22" spans="1:11" x14ac:dyDescent="0.25">
      <c r="A22" s="47">
        <f t="shared" si="0"/>
        <v>0.53125000000000011</v>
      </c>
      <c r="B22" s="31" t="s">
        <v>25</v>
      </c>
      <c r="C22" s="31" t="s">
        <v>25</v>
      </c>
      <c r="D22" s="31" t="s">
        <v>25</v>
      </c>
      <c r="E22" s="31" t="s">
        <v>25</v>
      </c>
      <c r="F22" s="28"/>
      <c r="G22" s="50" t="s">
        <v>5</v>
      </c>
      <c r="H22" s="3">
        <f t="shared" si="3"/>
        <v>0</v>
      </c>
      <c r="I22" s="10">
        <f t="shared" ref="I22:I31" si="4">H22/24</f>
        <v>0</v>
      </c>
      <c r="J22" s="11">
        <f t="shared" ref="J22:J29" si="5">I22/I7</f>
        <v>0</v>
      </c>
      <c r="K22" s="51">
        <f t="shared" ref="K22:K28" si="6">H7</f>
        <v>0.20833333333333334</v>
      </c>
    </row>
    <row r="23" spans="1:11" x14ac:dyDescent="0.25">
      <c r="A23" s="47">
        <f t="shared" si="0"/>
        <v>0.54166666666666674</v>
      </c>
      <c r="B23" s="31" t="s">
        <v>25</v>
      </c>
      <c r="C23" s="31" t="s">
        <v>25</v>
      </c>
      <c r="D23" s="31" t="s">
        <v>25</v>
      </c>
      <c r="E23" s="31" t="s">
        <v>25</v>
      </c>
      <c r="F23" s="28"/>
      <c r="G23" s="50" t="s">
        <v>8</v>
      </c>
      <c r="H23" s="3">
        <f t="shared" si="3"/>
        <v>0</v>
      </c>
      <c r="I23" s="10">
        <f t="shared" si="4"/>
        <v>0</v>
      </c>
      <c r="J23" s="11">
        <f t="shared" si="5"/>
        <v>0</v>
      </c>
      <c r="K23" s="51">
        <f t="shared" si="6"/>
        <v>6.25E-2</v>
      </c>
    </row>
    <row r="24" spans="1:11" x14ac:dyDescent="0.25">
      <c r="A24" s="47">
        <f t="shared" si="0"/>
        <v>0.55208333333333337</v>
      </c>
      <c r="B24" s="31" t="s">
        <v>25</v>
      </c>
      <c r="C24" s="31" t="s">
        <v>25</v>
      </c>
      <c r="D24" s="31" t="s">
        <v>25</v>
      </c>
      <c r="E24" s="31" t="s">
        <v>25</v>
      </c>
      <c r="F24" s="28"/>
      <c r="G24" s="50" t="s">
        <v>10</v>
      </c>
      <c r="H24" s="3">
        <f t="shared" si="3"/>
        <v>0</v>
      </c>
      <c r="I24" s="10">
        <f t="shared" si="4"/>
        <v>0</v>
      </c>
      <c r="J24" s="11">
        <f t="shared" si="5"/>
        <v>0</v>
      </c>
      <c r="K24" s="51">
        <f t="shared" si="6"/>
        <v>0.125</v>
      </c>
    </row>
    <row r="25" spans="1:11" x14ac:dyDescent="0.25">
      <c r="A25" s="47">
        <f t="shared" si="0"/>
        <v>0.5625</v>
      </c>
      <c r="B25" s="31" t="s">
        <v>25</v>
      </c>
      <c r="C25" s="31" t="s">
        <v>25</v>
      </c>
      <c r="D25" s="31" t="s">
        <v>25</v>
      </c>
      <c r="E25" s="31" t="s">
        <v>25</v>
      </c>
      <c r="F25" s="28"/>
      <c r="G25" s="50" t="s">
        <v>7</v>
      </c>
      <c r="H25" s="3">
        <f t="shared" si="3"/>
        <v>0</v>
      </c>
      <c r="I25" s="10">
        <f t="shared" si="4"/>
        <v>0</v>
      </c>
      <c r="J25" s="11">
        <f t="shared" si="5"/>
        <v>0</v>
      </c>
      <c r="K25" s="51">
        <f t="shared" si="6"/>
        <v>8.3333333333333329E-2</v>
      </c>
    </row>
    <row r="26" spans="1:11" x14ac:dyDescent="0.25">
      <c r="A26" s="47">
        <f t="shared" si="0"/>
        <v>0.57291666666666663</v>
      </c>
      <c r="B26" s="31"/>
      <c r="C26" s="31"/>
      <c r="D26" s="31"/>
      <c r="E26" s="31"/>
      <c r="F26" s="28"/>
      <c r="G26" s="50" t="s">
        <v>23</v>
      </c>
      <c r="H26" s="3">
        <f t="shared" si="3"/>
        <v>0</v>
      </c>
      <c r="I26" s="10">
        <f t="shared" si="4"/>
        <v>0</v>
      </c>
      <c r="J26" s="11">
        <f t="shared" si="5"/>
        <v>0</v>
      </c>
      <c r="K26" s="51">
        <f t="shared" si="6"/>
        <v>4.1666666666666664E-2</v>
      </c>
    </row>
    <row r="27" spans="1:11" x14ac:dyDescent="0.25">
      <c r="A27" s="47">
        <f t="shared" si="0"/>
        <v>0.58333333333333326</v>
      </c>
      <c r="B27" s="31"/>
      <c r="C27" s="31"/>
      <c r="D27" s="31"/>
      <c r="E27" s="31"/>
      <c r="F27" s="28"/>
      <c r="G27" s="50" t="s">
        <v>12</v>
      </c>
      <c r="H27" s="3">
        <f t="shared" si="3"/>
        <v>0</v>
      </c>
      <c r="I27" s="10">
        <f t="shared" si="4"/>
        <v>0</v>
      </c>
      <c r="J27" s="11">
        <f t="shared" si="5"/>
        <v>0</v>
      </c>
      <c r="K27" s="51">
        <f t="shared" si="6"/>
        <v>6.9444444444444448E-2</v>
      </c>
    </row>
    <row r="28" spans="1:11" x14ac:dyDescent="0.25">
      <c r="A28" s="47">
        <f t="shared" si="0"/>
        <v>0.59374999999999989</v>
      </c>
      <c r="B28" s="31"/>
      <c r="C28" s="31"/>
      <c r="D28" s="31"/>
      <c r="E28" s="31"/>
      <c r="F28" s="28"/>
      <c r="G28" s="50" t="s">
        <v>11</v>
      </c>
      <c r="H28" s="3">
        <f t="shared" si="3"/>
        <v>0</v>
      </c>
      <c r="I28" s="10">
        <f t="shared" si="4"/>
        <v>0</v>
      </c>
      <c r="J28" s="11">
        <f t="shared" si="5"/>
        <v>0</v>
      </c>
      <c r="K28" s="51">
        <f t="shared" si="6"/>
        <v>3.4722222222222224E-2</v>
      </c>
    </row>
    <row r="29" spans="1:11" x14ac:dyDescent="0.25">
      <c r="A29" s="47">
        <f t="shared" si="0"/>
        <v>0.60416666666666652</v>
      </c>
      <c r="B29" s="31"/>
      <c r="C29" s="31"/>
      <c r="D29" s="31"/>
      <c r="E29" s="31"/>
      <c r="F29" s="28"/>
      <c r="G29" s="50" t="s">
        <v>9</v>
      </c>
      <c r="H29" s="3">
        <f t="shared" si="3"/>
        <v>0</v>
      </c>
      <c r="I29" s="10">
        <f t="shared" si="4"/>
        <v>0</v>
      </c>
      <c r="J29" s="11">
        <f t="shared" si="5"/>
        <v>0</v>
      </c>
      <c r="K29" s="51">
        <f>H14</f>
        <v>4.1666666666666664E-2</v>
      </c>
    </row>
    <row r="30" spans="1:11" x14ac:dyDescent="0.25">
      <c r="A30" s="47">
        <f t="shared" si="0"/>
        <v>0.61458333333333315</v>
      </c>
      <c r="B30" s="31"/>
      <c r="C30" s="31"/>
      <c r="D30" s="31"/>
      <c r="E30" s="31"/>
      <c r="F30" s="28"/>
      <c r="G30" s="50" t="s">
        <v>25</v>
      </c>
      <c r="H30" s="3">
        <f t="shared" si="3"/>
        <v>8</v>
      </c>
      <c r="I30" s="10">
        <f t="shared" si="4"/>
        <v>0.33333333333333331</v>
      </c>
      <c r="K30" s="52"/>
    </row>
    <row r="31" spans="1:11" ht="15.75" thickBot="1" x14ac:dyDescent="0.3">
      <c r="A31" s="47">
        <f t="shared" si="0"/>
        <v>0.62499999999999978</v>
      </c>
      <c r="B31" s="31"/>
      <c r="C31" s="31"/>
      <c r="D31" s="31"/>
      <c r="E31" s="31"/>
      <c r="F31" s="28"/>
      <c r="G31" s="53" t="s">
        <v>6</v>
      </c>
      <c r="H31" s="54">
        <f t="shared" si="3"/>
        <v>0</v>
      </c>
      <c r="I31" s="55">
        <f t="shared" si="4"/>
        <v>0</v>
      </c>
      <c r="J31" s="54"/>
      <c r="K31" s="56"/>
    </row>
    <row r="32" spans="1:11" x14ac:dyDescent="0.25">
      <c r="A32" s="47">
        <f t="shared" si="0"/>
        <v>0.63541666666666641</v>
      </c>
      <c r="B32" s="31"/>
      <c r="C32" s="31"/>
      <c r="D32" s="31"/>
      <c r="E32" s="31"/>
      <c r="F32" s="28"/>
    </row>
    <row r="33" spans="1:6" x14ac:dyDescent="0.25">
      <c r="A33" s="47">
        <f t="shared" si="0"/>
        <v>0.64583333333333304</v>
      </c>
      <c r="B33" s="31"/>
      <c r="C33" s="31"/>
      <c r="D33" s="31"/>
      <c r="E33" s="31"/>
      <c r="F33" s="28"/>
    </row>
    <row r="34" spans="1:6" x14ac:dyDescent="0.25">
      <c r="A34" s="47">
        <f t="shared" si="0"/>
        <v>0.65624999999999967</v>
      </c>
      <c r="B34" s="31"/>
      <c r="C34" s="31"/>
      <c r="D34" s="31"/>
      <c r="E34" s="31"/>
      <c r="F34" s="28"/>
    </row>
    <row r="35" spans="1:6" x14ac:dyDescent="0.25">
      <c r="A35" s="47">
        <f t="shared" si="0"/>
        <v>0.6666666666666663</v>
      </c>
      <c r="B35" s="31"/>
      <c r="C35" s="31"/>
      <c r="D35" s="31"/>
      <c r="E35" s="31"/>
      <c r="F35" s="28"/>
    </row>
    <row r="36" spans="1:6" x14ac:dyDescent="0.25">
      <c r="A36" s="47">
        <f t="shared" si="0"/>
        <v>0.67708333333333293</v>
      </c>
      <c r="B36" s="31"/>
      <c r="C36" s="31"/>
      <c r="D36" s="31"/>
      <c r="E36" s="31"/>
      <c r="F36" s="28"/>
    </row>
    <row r="37" spans="1:6" x14ac:dyDescent="0.25">
      <c r="A37" s="2">
        <f t="shared" si="0"/>
        <v>0.68749999999999956</v>
      </c>
      <c r="B37" s="31"/>
      <c r="C37" s="31"/>
      <c r="D37" s="31"/>
      <c r="E37" s="31"/>
      <c r="F37" s="28"/>
    </row>
    <row r="38" spans="1:6" x14ac:dyDescent="0.25">
      <c r="A38" s="27"/>
      <c r="B38" s="27"/>
      <c r="C38" s="27"/>
      <c r="D38" s="27"/>
      <c r="E38" s="27"/>
    </row>
    <row r="40" spans="1:6" x14ac:dyDescent="0.25">
      <c r="B40" s="3" t="s">
        <v>67</v>
      </c>
    </row>
    <row r="41" spans="1:6" x14ac:dyDescent="0.25">
      <c r="B41" s="3" t="s">
        <v>74</v>
      </c>
    </row>
    <row r="42" spans="1:6" x14ac:dyDescent="0.25">
      <c r="B42" s="3" t="s">
        <v>69</v>
      </c>
    </row>
  </sheetData>
  <sheetProtection algorithmName="SHA-512" hashValue="2ClFUuXpsrQ+hdQICUJxhk7L/Fsjx/EGK7F0O8a96Sd+s8fQgjpqlRs2s78EeD64tE5Hc2TprUL1+n8OodDKzw==" saltValue="Cpxl1qLh7yJZH1RC/BCibg==" spinCount="100000" sheet="1" selectLockedCells="1"/>
  <phoneticPr fontId="19" type="noConversion"/>
  <conditionalFormatting sqref="B6:E37">
    <cfRule type="containsText" dxfId="65" priority="1" operator="containsText" text="Pause">
      <formula>NOT(ISERROR(SEARCH("Pause",B6)))</formula>
    </cfRule>
    <cfRule type="containsText" dxfId="64" priority="2" operator="containsText" text="Arts plastiques/HDA">
      <formula>NOT(ISERROR(SEARCH("Arts plastiques/HDA",B6)))</formula>
    </cfRule>
    <cfRule type="containsText" dxfId="63" priority="3" operator="containsText" text="Musique">
      <formula>NOT(ISERROR(SEARCH("Musique",B6)))</formula>
    </cfRule>
    <cfRule type="containsText" dxfId="62" priority="4" operator="containsText" text="EMC">
      <formula>NOT(ISERROR(SEARCH("EMC",B6)))</formula>
    </cfRule>
    <cfRule type="containsText" dxfId="61" priority="5" operator="containsText" text="Récréation">
      <formula>NOT(ISERROR(SEARCH("Récréation",B6)))</formula>
    </cfRule>
    <cfRule type="containsText" dxfId="60" priority="6" operator="containsText" text="Histoire-Géo">
      <formula>NOT(ISERROR(SEARCH("Histoire-Géo",B6)))</formula>
    </cfRule>
    <cfRule type="containsText" dxfId="59" priority="7" operator="containsText" text="Sciences">
      <formula>NOT(ISERROR(SEARCH("Sciences",B6)))</formula>
    </cfRule>
    <cfRule type="containsText" dxfId="58" priority="8" operator="containsText" text="EPS">
      <formula>NOT(ISERROR(SEARCH("EPS",B6)))</formula>
    </cfRule>
    <cfRule type="containsText" dxfId="57" priority="9" operator="containsText" text="Anglais">
      <formula>NOT(ISERROR(SEARCH("Anglais",B6)))</formula>
    </cfRule>
    <cfRule type="containsText" dxfId="56" priority="10" operator="containsText" text="Mathématiques">
      <formula>NOT(ISERROR(SEARCH("Mathématiques",B6)))</formula>
    </cfRule>
    <cfRule type="containsText" dxfId="55" priority="11" operator="containsText" text="Français">
      <formula>NOT(ISERROR(SEARCH("Français",B6)))</formula>
    </cfRule>
  </conditionalFormatting>
  <conditionalFormatting sqref="B17:E37">
    <cfRule type="containsText" dxfId="54" priority="23" operator="containsText" text="Pause">
      <formula>NOT(ISERROR(SEARCH("Pause",B17)))</formula>
    </cfRule>
    <cfRule type="containsText" dxfId="53" priority="24" operator="containsText" text="Arts plastiques/HDA">
      <formula>NOT(ISERROR(SEARCH("Arts plastiques/HDA",B17)))</formula>
    </cfRule>
    <cfRule type="containsText" dxfId="52" priority="25" operator="containsText" text="Musique">
      <formula>NOT(ISERROR(SEARCH("Musique",B17)))</formula>
    </cfRule>
    <cfRule type="containsText" dxfId="51" priority="26" operator="containsText" text="EMC">
      <formula>NOT(ISERROR(SEARCH("EMC",B17)))</formula>
    </cfRule>
    <cfRule type="containsText" dxfId="50" priority="27" operator="containsText" text="Récréation">
      <formula>NOT(ISERROR(SEARCH("Récréation",B17)))</formula>
    </cfRule>
    <cfRule type="containsText" dxfId="49" priority="28" operator="containsText" text="Histoire-Géo">
      <formula>NOT(ISERROR(SEARCH("Histoire-Géo",B17)))</formula>
    </cfRule>
    <cfRule type="containsText" dxfId="48" priority="29" operator="containsText" text="Sciences">
      <formula>NOT(ISERROR(SEARCH("Sciences",B17)))</formula>
    </cfRule>
    <cfRule type="containsText" dxfId="47" priority="30" operator="containsText" text="EPS">
      <formula>NOT(ISERROR(SEARCH("EPS",B17)))</formula>
    </cfRule>
    <cfRule type="containsText" dxfId="46" priority="31" operator="containsText" text="Anglais">
      <formula>NOT(ISERROR(SEARCH("Anglais",B17)))</formula>
    </cfRule>
    <cfRule type="containsText" dxfId="45" priority="32" operator="containsText" text="Mathématiques">
      <formula>NOT(ISERROR(SEARCH("Mathématiques",B17)))</formula>
    </cfRule>
  </conditionalFormatting>
  <conditionalFormatting sqref="G6">
    <cfRule type="containsText" dxfId="44" priority="172" operator="containsText" text="Français">
      <formula>NOT(ISERROR(SEARCH("Français",G6)))</formula>
    </cfRule>
  </conditionalFormatting>
  <conditionalFormatting sqref="G6:G15 G21:G31">
    <cfRule type="containsText" dxfId="43" priority="238" operator="containsText" text="Pause">
      <formula>NOT(ISERROR(SEARCH("Pause",G6)))</formula>
    </cfRule>
    <cfRule type="containsText" dxfId="42" priority="239" operator="containsText" text="Arts plastiques/HDA">
      <formula>NOT(ISERROR(SEARCH("Arts plastiques/HDA",G6)))</formula>
    </cfRule>
    <cfRule type="containsText" dxfId="41" priority="240" operator="containsText" text="Musique">
      <formula>NOT(ISERROR(SEARCH("Musique",G6)))</formula>
    </cfRule>
    <cfRule type="containsText" dxfId="40" priority="241" operator="containsText" text="EMC">
      <formula>NOT(ISERROR(SEARCH("EMC",G6)))</formula>
    </cfRule>
    <cfRule type="containsText" dxfId="39" priority="242" operator="containsText" text="Récréation">
      <formula>NOT(ISERROR(SEARCH("Récréation",G6)))</formula>
    </cfRule>
    <cfRule type="containsText" dxfId="38" priority="243" operator="containsText" text="Histoire-Géo">
      <formula>NOT(ISERROR(SEARCH("Histoire-Géo",G6)))</formula>
    </cfRule>
    <cfRule type="containsText" dxfId="37" priority="244" operator="containsText" text="Sciences">
      <formula>NOT(ISERROR(SEARCH("Sciences",G6)))</formula>
    </cfRule>
    <cfRule type="containsText" dxfId="36" priority="245" operator="containsText" text="EPS">
      <formula>NOT(ISERROR(SEARCH("EPS",G6)))</formula>
    </cfRule>
    <cfRule type="containsText" dxfId="35" priority="246" operator="containsText" text="Anglais">
      <formula>NOT(ISERROR(SEARCH("Anglais",G6)))</formula>
    </cfRule>
    <cfRule type="containsText" dxfId="34" priority="247" operator="containsText" text="Mathématiques">
      <formula>NOT(ISERROR(SEARCH("Mathématiques",G6)))</formula>
    </cfRule>
  </conditionalFormatting>
  <conditionalFormatting sqref="G21">
    <cfRule type="containsText" dxfId="33" priority="248" operator="containsText" text="Français">
      <formula>NOT(ISERROR(SEARCH("Français",G21)))</formula>
    </cfRule>
  </conditionalFormatting>
  <conditionalFormatting sqref="J21:J27">
    <cfRule type="dataBar" priority="161">
      <dataBar>
        <cfvo type="min"/>
        <cfvo type="max"/>
        <color rgb="FF638EC6"/>
      </dataBar>
      <extLst>
        <ext xmlns:x14="http://schemas.microsoft.com/office/spreadsheetml/2009/9/main" uri="{B025F937-C7B1-47D3-B67F-A62EFF666E3E}">
          <x14:id>{3ADBE439-EDD9-49D3-BCFB-8127AA2FD367}</x14:id>
        </ext>
      </extLst>
    </cfRule>
  </conditionalFormatting>
  <conditionalFormatting sqref="J28:J29">
    <cfRule type="dataBar" priority="86">
      <dataBar>
        <cfvo type="min"/>
        <cfvo type="max"/>
        <color rgb="FF638EC6"/>
      </dataBar>
      <extLst>
        <ext xmlns:x14="http://schemas.microsoft.com/office/spreadsheetml/2009/9/main" uri="{B025F937-C7B1-47D3-B67F-A62EFF666E3E}">
          <x14:id>{C478B39A-F06D-4A92-96EB-A25ECA7B4B33}</x14:id>
        </ext>
      </extLst>
    </cfRule>
  </conditionalFormatting>
  <dataValidations count="1">
    <dataValidation type="list" allowBlank="1" showInputMessage="1" showErrorMessage="1" sqref="B6:E37" xr:uid="{00000000-0002-0000-0100-000000000000}">
      <formula1>L_enseignements</formula1>
    </dataValidation>
  </dataValidations>
  <pageMargins left="0.7" right="0.7" top="0.75" bottom="0.75" header="0.3" footer="0.3"/>
  <pageSetup paperSize="9" scale="70" orientation="landscape" r:id="rId1"/>
  <extLst>
    <ext xmlns:x14="http://schemas.microsoft.com/office/spreadsheetml/2009/9/main" uri="{78C0D931-6437-407d-A8EE-F0AAD7539E65}">
      <x14:conditionalFormattings>
        <x14:conditionalFormatting xmlns:xm="http://schemas.microsoft.com/office/excel/2006/main">
          <x14:cfRule type="dataBar" id="{3ADBE439-EDD9-49D3-BCFB-8127AA2FD367}">
            <x14:dataBar minLength="0" maxLength="100" border="1" negativeBarBorderColorSameAsPositive="0">
              <x14:cfvo type="autoMin"/>
              <x14:cfvo type="autoMax"/>
              <x14:borderColor rgb="FF638EC6"/>
              <x14:negativeFillColor rgb="FFFF0000"/>
              <x14:negativeBorderColor rgb="FFFF0000"/>
              <x14:axisColor rgb="FF000000"/>
            </x14:dataBar>
          </x14:cfRule>
          <xm:sqref>J21:J27</xm:sqref>
        </x14:conditionalFormatting>
        <x14:conditionalFormatting xmlns:xm="http://schemas.microsoft.com/office/excel/2006/main">
          <x14:cfRule type="dataBar" id="{C478B39A-F06D-4A92-96EB-A25ECA7B4B33}">
            <x14:dataBar minLength="0" maxLength="100" border="1" negativeBarBorderColorSameAsPositive="0">
              <x14:cfvo type="autoMin"/>
              <x14:cfvo type="autoMax"/>
              <x14:borderColor rgb="FF638EC6"/>
              <x14:negativeFillColor rgb="FFFF0000"/>
              <x14:negativeBorderColor rgb="FFFF0000"/>
              <x14:axisColor rgb="FF000000"/>
            </x14:dataBar>
          </x14:cfRule>
          <xm:sqref>J28:J29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23273D-AD8F-4428-A7AB-9DC05249B83A}">
  <sheetPr>
    <tabColor rgb="FFFF9900"/>
  </sheetPr>
  <dimension ref="A1:J43"/>
  <sheetViews>
    <sheetView tabSelected="1" topLeftCell="A7" zoomScale="90" zoomScaleNormal="90" workbookViewId="0">
      <selection activeCell="E18" sqref="E18"/>
    </sheetView>
  </sheetViews>
  <sheetFormatPr baseColWidth="10" defaultRowHeight="15" x14ac:dyDescent="0.25"/>
  <cols>
    <col min="1" max="1" width="11.42578125" style="3"/>
    <col min="2" max="5" width="24.7109375" style="3" customWidth="1"/>
    <col min="6" max="6" width="11.42578125" style="3"/>
    <col min="7" max="7" width="31.140625" style="3" customWidth="1"/>
    <col min="8" max="8" width="10.42578125" style="3" customWidth="1"/>
    <col min="9" max="9" width="11.7109375" style="3" customWidth="1"/>
    <col min="10" max="10" width="14.5703125" style="3" customWidth="1"/>
    <col min="11" max="11" width="4.140625" style="3" customWidth="1"/>
    <col min="12" max="16384" width="11.42578125" style="3"/>
  </cols>
  <sheetData>
    <row r="1" spans="1:10" ht="15.75" x14ac:dyDescent="0.25">
      <c r="A1" s="42" t="s">
        <v>54</v>
      </c>
      <c r="B1" s="42"/>
      <c r="C1" s="42"/>
      <c r="D1" s="42"/>
      <c r="E1" s="42"/>
      <c r="F1" s="42"/>
      <c r="G1" s="42"/>
      <c r="H1" s="42" t="s">
        <v>55</v>
      </c>
      <c r="I1" s="42"/>
      <c r="J1" s="42"/>
    </row>
    <row r="2" spans="1:10" ht="15.75" x14ac:dyDescent="0.25">
      <c r="A2" s="42"/>
      <c r="B2" s="42"/>
      <c r="C2" s="42"/>
      <c r="D2" s="42"/>
      <c r="E2" s="42"/>
      <c r="F2" s="42"/>
      <c r="G2" s="42"/>
      <c r="H2" s="42"/>
      <c r="I2" s="42"/>
      <c r="J2" s="42"/>
    </row>
    <row r="3" spans="1:10" ht="15.75" thickBot="1" x14ac:dyDescent="0.3"/>
    <row r="4" spans="1:10" ht="21" x14ac:dyDescent="0.25">
      <c r="A4" s="25" t="s">
        <v>22</v>
      </c>
      <c r="B4" s="26" t="s">
        <v>0</v>
      </c>
      <c r="C4" s="26" t="s">
        <v>1</v>
      </c>
      <c r="D4" s="26" t="s">
        <v>2</v>
      </c>
      <c r="E4" s="26" t="s">
        <v>3</v>
      </c>
      <c r="F4" s="28"/>
      <c r="G4" s="16" t="s">
        <v>21</v>
      </c>
      <c r="H4" s="17" t="s">
        <v>13</v>
      </c>
      <c r="I4" s="17" t="s">
        <v>14</v>
      </c>
      <c r="J4" s="18" t="s">
        <v>15</v>
      </c>
    </row>
    <row r="5" spans="1:10" ht="21" x14ac:dyDescent="0.25">
      <c r="A5" s="2">
        <v>0.35416666666666669</v>
      </c>
      <c r="B5" s="26"/>
      <c r="C5" s="26"/>
      <c r="D5" s="26"/>
      <c r="E5" s="26"/>
      <c r="F5" s="28"/>
      <c r="G5" s="20" t="str">
        <f>HYPERLINK("https://eduscol.education.fr/612/l-ecole-elementaire","Horaires du cycle 3 sur Eduscol")</f>
        <v>Horaires du cycle 3 sur Eduscol</v>
      </c>
      <c r="J5" s="14"/>
    </row>
    <row r="6" spans="1:10" x14ac:dyDescent="0.25">
      <c r="A6" s="2">
        <f t="shared" ref="A6:A37" si="0">A5 + TIME(0,15,0)</f>
        <v>0.36458333333333337</v>
      </c>
      <c r="B6" s="31" t="str">
        <f>IF(ISBLANK(EDT_C3!B6),"Renseignez dans EDT_C3",EDT_C3!B6)</f>
        <v>Renseignez dans EDT_C3</v>
      </c>
      <c r="C6" s="31" t="str">
        <f>IF(ISBLANK(EDT_C3!C6),"Renseignez dans EDT_C3",EDT_C3!C6)</f>
        <v>Renseignez dans EDT_C3</v>
      </c>
      <c r="D6" s="31" t="str">
        <f>IF(ISBLANK(EDT_C3!D6),"Renseignez dans EDT_C3",EDT_C3!D6)</f>
        <v>Renseignez dans EDT_C3</v>
      </c>
      <c r="E6" s="31" t="str">
        <f>IF(ISBLANK(EDT_C3!E6),"Renseignez dans EDT_C3",EDT_C3!E6)</f>
        <v>Renseignez dans EDT_C3</v>
      </c>
      <c r="F6" s="28"/>
      <c r="G6" s="19" t="s">
        <v>4</v>
      </c>
      <c r="H6" s="5">
        <v>0.33333333333333331</v>
      </c>
      <c r="I6" s="6">
        <f t="shared" ref="I6:I14" si="1">H6-(H6*10%)</f>
        <v>0.3</v>
      </c>
      <c r="J6" s="21">
        <f t="shared" ref="J6:J14" si="2">I6*1440</f>
        <v>432</v>
      </c>
    </row>
    <row r="7" spans="1:10" x14ac:dyDescent="0.25">
      <c r="A7" s="2">
        <f t="shared" si="0"/>
        <v>0.37500000000000006</v>
      </c>
      <c r="B7" s="31" t="str">
        <f>IF(ISBLANK(EDT_C3!B7),"Renseignez dans EDT_C3",EDT_C3!B7)</f>
        <v>Renseignez dans EDT_C3</v>
      </c>
      <c r="C7" s="31" t="str">
        <f>IF(ISBLANK(EDT_C3!C7),"Renseignez dans EDT_C3",EDT_C3!C7)</f>
        <v>Renseignez dans EDT_C3</v>
      </c>
      <c r="D7" s="31" t="str">
        <f>IF(ISBLANK(EDT_C3!D7),"Renseignez dans EDT_C3",EDT_C3!D7)</f>
        <v>Renseignez dans EDT_C3</v>
      </c>
      <c r="E7" s="31" t="str">
        <f>IF(ISBLANK(EDT_C3!E7),"Renseignez dans EDT_C3",EDT_C3!E7)</f>
        <v>Renseignez dans EDT_C3</v>
      </c>
      <c r="F7" s="28"/>
      <c r="G7" s="19" t="s">
        <v>5</v>
      </c>
      <c r="H7" s="5">
        <v>0.20833333333333334</v>
      </c>
      <c r="I7" s="6">
        <f t="shared" si="1"/>
        <v>0.1875</v>
      </c>
      <c r="J7" s="21">
        <f t="shared" si="2"/>
        <v>270</v>
      </c>
    </row>
    <row r="8" spans="1:10" x14ac:dyDescent="0.25">
      <c r="A8" s="2">
        <f t="shared" si="0"/>
        <v>0.38541666666666674</v>
      </c>
      <c r="B8" s="31" t="str">
        <f>IF(ISBLANK(EDT_C3!B8),"Renseignez dans EDT_C3",EDT_C3!B8)</f>
        <v>Renseignez dans EDT_C3</v>
      </c>
      <c r="C8" s="31" t="str">
        <f>IF(ISBLANK(EDT_C3!C8),"Renseignez dans EDT_C3",EDT_C3!C8)</f>
        <v>Renseignez dans EDT_C3</v>
      </c>
      <c r="D8" s="31" t="str">
        <f>IF(ISBLANK(EDT_C3!D8),"Renseignez dans EDT_C3",EDT_C3!D8)</f>
        <v>Renseignez dans EDT_C3</v>
      </c>
      <c r="E8" s="31" t="str">
        <f>IF(ISBLANK(EDT_C3!E8),"Renseignez dans EDT_C3",EDT_C3!E8)</f>
        <v>Renseignez dans EDT_C3</v>
      </c>
      <c r="F8" s="28"/>
      <c r="G8" s="19" t="s">
        <v>8</v>
      </c>
      <c r="H8" s="5">
        <v>6.25E-2</v>
      </c>
      <c r="I8" s="6">
        <f t="shared" si="1"/>
        <v>5.6250000000000001E-2</v>
      </c>
      <c r="J8" s="21">
        <f t="shared" si="2"/>
        <v>81</v>
      </c>
    </row>
    <row r="9" spans="1:10" s="4" customFormat="1" x14ac:dyDescent="0.25">
      <c r="A9" s="2">
        <f t="shared" si="0"/>
        <v>0.39583333333333343</v>
      </c>
      <c r="B9" s="31" t="str">
        <f>IF(ISBLANK(EDT_C3!B9),"Renseignez dans EDT_C3",EDT_C3!B9)</f>
        <v>Renseignez dans EDT_C3</v>
      </c>
      <c r="C9" s="31" t="str">
        <f>IF(ISBLANK(EDT_C3!C9),"Renseignez dans EDT_C3",EDT_C3!C9)</f>
        <v>Renseignez dans EDT_C3</v>
      </c>
      <c r="D9" s="31" t="str">
        <f>IF(ISBLANK(EDT_C3!D9),"Renseignez dans EDT_C3",EDT_C3!D9)</f>
        <v>Renseignez dans EDT_C3</v>
      </c>
      <c r="E9" s="31" t="str">
        <f>IF(ISBLANK(EDT_C3!E9),"Renseignez dans EDT_C3",EDT_C3!E9)</f>
        <v>Renseignez dans EDT_C3</v>
      </c>
      <c r="F9" s="29"/>
      <c r="G9" s="19" t="s">
        <v>10</v>
      </c>
      <c r="H9" s="5">
        <v>0.125</v>
      </c>
      <c r="I9" s="6">
        <f t="shared" si="1"/>
        <v>0.1125</v>
      </c>
      <c r="J9" s="21">
        <f t="shared" si="2"/>
        <v>162</v>
      </c>
    </row>
    <row r="10" spans="1:10" x14ac:dyDescent="0.25">
      <c r="A10" s="2">
        <f t="shared" si="0"/>
        <v>0.40625000000000011</v>
      </c>
      <c r="B10" s="31" t="str">
        <f>IF(ISBLANK(EDT_C3!B10),"Renseignez dans EDT_C3",EDT_C3!B10)</f>
        <v>Renseignez dans EDT_C3</v>
      </c>
      <c r="C10" s="31" t="str">
        <f>IF(ISBLANK(EDT_C3!C10),"Renseignez dans EDT_C3",EDT_C3!C10)</f>
        <v>Renseignez dans EDT_C3</v>
      </c>
      <c r="D10" s="31" t="str">
        <f>IF(ISBLANK(EDT_C3!D10),"Renseignez dans EDT_C3",EDT_C3!D10)</f>
        <v>Renseignez dans EDT_C3</v>
      </c>
      <c r="E10" s="31" t="str">
        <f>IF(ISBLANK(EDT_C3!E10),"Renseignez dans EDT_C3",EDT_C3!E10)</f>
        <v>Renseignez dans EDT_C3</v>
      </c>
      <c r="F10" s="28"/>
      <c r="G10" s="19" t="s">
        <v>16</v>
      </c>
      <c r="H10" s="5">
        <v>8.3333333333333329E-2</v>
      </c>
      <c r="I10" s="6">
        <f t="shared" si="1"/>
        <v>7.4999999999999997E-2</v>
      </c>
      <c r="J10" s="21">
        <f t="shared" si="2"/>
        <v>108</v>
      </c>
    </row>
    <row r="11" spans="1:10" s="7" customFormat="1" x14ac:dyDescent="0.25">
      <c r="A11" s="2">
        <f t="shared" si="0"/>
        <v>0.4166666666666668</v>
      </c>
      <c r="B11" s="31" t="str">
        <f>IF(ISBLANK(EDT_C3!B11),"Renseignez dans EDT_C3",EDT_C3!B11)</f>
        <v>Renseignez dans EDT_C3</v>
      </c>
      <c r="C11" s="31" t="str">
        <f>IF(ISBLANK(EDT_C3!C11),"Renseignez dans EDT_C3",EDT_C3!C11)</f>
        <v>Renseignez dans EDT_C3</v>
      </c>
      <c r="D11" s="31" t="str">
        <f>IF(ISBLANK(EDT_C3!D11),"Renseignez dans EDT_C3",EDT_C3!D11)</f>
        <v>Renseignez dans EDT_C3</v>
      </c>
      <c r="E11" s="31" t="str">
        <f>IF(ISBLANK(EDT_C3!E11),"Renseignez dans EDT_C3",EDT_C3!E11)</f>
        <v>Renseignez dans EDT_C3</v>
      </c>
      <c r="F11" s="30"/>
      <c r="G11" s="19" t="s">
        <v>23</v>
      </c>
      <c r="H11" s="5">
        <v>4.1666666666666664E-2</v>
      </c>
      <c r="I11" s="6">
        <f t="shared" si="1"/>
        <v>3.7499999999999999E-2</v>
      </c>
      <c r="J11" s="21">
        <f t="shared" si="2"/>
        <v>54</v>
      </c>
    </row>
    <row r="12" spans="1:10" x14ac:dyDescent="0.25">
      <c r="A12" s="2">
        <f t="shared" si="0"/>
        <v>0.42708333333333348</v>
      </c>
      <c r="B12" s="31" t="str">
        <f>IF(ISBLANK(EDT_C3!B12),"Renseignez dans EDT_C3",EDT_C3!B12)</f>
        <v>Renseignez dans EDT_C3</v>
      </c>
      <c r="C12" s="31" t="str">
        <f>IF(ISBLANK(EDT_C3!C12),"Renseignez dans EDT_C3",EDT_C3!C12)</f>
        <v>Renseignez dans EDT_C3</v>
      </c>
      <c r="D12" s="31" t="str">
        <f>IF(ISBLANK(EDT_C3!D12),"Renseignez dans EDT_C3",EDT_C3!D12)</f>
        <v>Renseignez dans EDT_C3</v>
      </c>
      <c r="E12" s="31" t="str">
        <f>IF(ISBLANK(EDT_C3!E12),"Renseignez dans EDT_C3",EDT_C3!E12)</f>
        <v>Renseignez dans EDT_C3</v>
      </c>
      <c r="F12" s="28"/>
      <c r="G12" s="19" t="s">
        <v>12</v>
      </c>
      <c r="H12" s="5">
        <v>6.9444444444444448E-2</v>
      </c>
      <c r="I12" s="6">
        <f t="shared" si="1"/>
        <v>6.25E-2</v>
      </c>
      <c r="J12" s="21">
        <f t="shared" si="2"/>
        <v>90</v>
      </c>
    </row>
    <row r="13" spans="1:10" x14ac:dyDescent="0.25">
      <c r="A13" s="2">
        <f t="shared" si="0"/>
        <v>0.43750000000000017</v>
      </c>
      <c r="B13" s="31" t="str">
        <f>IF(ISBLANK(EDT_C3!B13),"Renseignez dans EDT_C3",EDT_C3!B13)</f>
        <v>Renseignez dans EDT_C3</v>
      </c>
      <c r="C13" s="31" t="str">
        <f>IF(ISBLANK(EDT_C3!C13),"Renseignez dans EDT_C3",EDT_C3!C13)</f>
        <v>Renseignez dans EDT_C3</v>
      </c>
      <c r="D13" s="31" t="str">
        <f>IF(ISBLANK(EDT_C3!D13),"Renseignez dans EDT_C3",EDT_C3!D13)</f>
        <v>Renseignez dans EDT_C3</v>
      </c>
      <c r="E13" s="31" t="str">
        <f>IF(ISBLANK(EDT_C3!E13),"Renseignez dans EDT_C3",EDT_C3!E13)</f>
        <v>Renseignez dans EDT_C3</v>
      </c>
      <c r="F13" s="28"/>
      <c r="G13" s="19" t="s">
        <v>11</v>
      </c>
      <c r="H13" s="9">
        <v>3.4722222222222224E-2</v>
      </c>
      <c r="I13" s="6">
        <f t="shared" si="1"/>
        <v>3.125E-2</v>
      </c>
      <c r="J13" s="21">
        <f t="shared" si="2"/>
        <v>45</v>
      </c>
    </row>
    <row r="14" spans="1:10" s="4" customFormat="1" x14ac:dyDescent="0.25">
      <c r="A14" s="2">
        <f t="shared" si="0"/>
        <v>0.44791666666666685</v>
      </c>
      <c r="B14" s="31" t="str">
        <f>IF(ISBLANK(EDT_C3!B14),"Renseignez dans EDT_C3",EDT_C3!B14)</f>
        <v>Renseignez dans EDT_C3</v>
      </c>
      <c r="C14" s="31" t="str">
        <f>IF(ISBLANK(EDT_C3!C14),"Renseignez dans EDT_C3",EDT_C3!C14)</f>
        <v>Renseignez dans EDT_C3</v>
      </c>
      <c r="D14" s="31" t="str">
        <f>IF(ISBLANK(EDT_C3!D14),"Renseignez dans EDT_C3",EDT_C3!D14)</f>
        <v>Renseignez dans EDT_C3</v>
      </c>
      <c r="E14" s="31" t="str">
        <f>IF(ISBLANK(EDT_C3!E14),"Renseignez dans EDT_C3",EDT_C3!E14)</f>
        <v>Renseignez dans EDT_C3</v>
      </c>
      <c r="F14" s="29"/>
      <c r="G14" s="19" t="s">
        <v>9</v>
      </c>
      <c r="H14" s="9">
        <v>4.1666666666666664E-2</v>
      </c>
      <c r="I14" s="6">
        <f t="shared" si="1"/>
        <v>3.7499999999999999E-2</v>
      </c>
      <c r="J14" s="21">
        <f t="shared" si="2"/>
        <v>54</v>
      </c>
    </row>
    <row r="15" spans="1:10" ht="15.75" thickBot="1" x14ac:dyDescent="0.3">
      <c r="A15" s="2">
        <f t="shared" si="0"/>
        <v>0.45833333333333354</v>
      </c>
      <c r="B15" s="31" t="str">
        <f>IF(ISBLANK(EDT_C3!B15),"Renseignez dans EDT_C3",EDT_C3!B15)</f>
        <v>Renseignez dans EDT_C3</v>
      </c>
      <c r="C15" s="31" t="str">
        <f>IF(ISBLANK(EDT_C3!C15),"Renseignez dans EDT_C3",EDT_C3!C15)</f>
        <v>Renseignez dans EDT_C3</v>
      </c>
      <c r="D15" s="31" t="str">
        <f>IF(ISBLANK(EDT_C3!D15),"Renseignez dans EDT_C3",EDT_C3!D15)</f>
        <v>Renseignez dans EDT_C3</v>
      </c>
      <c r="E15" s="31" t="str">
        <f>IF(ISBLANK(EDT_C3!E15),"Renseignez dans EDT_C3",EDT_C3!E15)</f>
        <v>Renseignez dans EDT_C3</v>
      </c>
      <c r="F15" s="28"/>
      <c r="G15" s="23" t="s">
        <v>17</v>
      </c>
      <c r="H15" s="24">
        <f>SUM(H6:H14)</f>
        <v>0.99999999999999989</v>
      </c>
      <c r="I15" s="22"/>
      <c r="J15" s="15"/>
    </row>
    <row r="16" spans="1:10" x14ac:dyDescent="0.25">
      <c r="A16" s="2">
        <f t="shared" si="0"/>
        <v>0.46875000000000022</v>
      </c>
      <c r="B16" s="31" t="str">
        <f>IF(ISBLANK(EDT_C3!B16),"Renseignez dans EDT_C3",EDT_C3!B16)</f>
        <v>Renseignez dans EDT_C3</v>
      </c>
      <c r="C16" s="31" t="str">
        <f>IF(ISBLANK(EDT_C3!C16),"Renseignez dans EDT_C3",EDT_C3!C16)</f>
        <v>Renseignez dans EDT_C3</v>
      </c>
      <c r="D16" s="31" t="str">
        <f>IF(ISBLANK(EDT_C3!D16),"Renseignez dans EDT_C3",EDT_C3!D16)</f>
        <v>Renseignez dans EDT_C3</v>
      </c>
      <c r="E16" s="31" t="str">
        <f>IF(ISBLANK(EDT_C3!E16),"Renseignez dans EDT_C3",EDT_C3!E16)</f>
        <v>Renseignez dans EDT_C3</v>
      </c>
      <c r="F16" s="28"/>
      <c r="G16" s="8" t="s">
        <v>18</v>
      </c>
      <c r="H16" s="9">
        <v>1.0416666666666666E-2</v>
      </c>
    </row>
    <row r="17" spans="1:10" x14ac:dyDescent="0.25">
      <c r="A17" s="2">
        <f t="shared" si="0"/>
        <v>0.47916666666666691</v>
      </c>
      <c r="B17" s="31" t="str">
        <f>IF(ISBLANK(EDT_C3!B17),"Renseignez dans EDT_C3",EDT_C3!B17)</f>
        <v>Renseignez dans EDT_C3</v>
      </c>
      <c r="C17" s="31" t="str">
        <f>IF(ISBLANK(EDT_C3!C17),"Renseignez dans EDT_C3",EDT_C3!C17)</f>
        <v>Renseignez dans EDT_C3</v>
      </c>
      <c r="D17" s="31" t="str">
        <f>IF(ISBLANK(EDT_C3!D17),"Renseignez dans EDT_C3",EDT_C3!D17)</f>
        <v>Renseignez dans EDT_C3</v>
      </c>
      <c r="E17" s="31" t="str">
        <f>IF(ISBLANK(EDT_C3!E17),"Renseignez dans EDT_C3",EDT_C3!E17)</f>
        <v>Renseignez dans EDT_C3</v>
      </c>
      <c r="F17" s="28"/>
      <c r="G17" s="8" t="s">
        <v>19</v>
      </c>
      <c r="H17" s="9">
        <f>8*H16</f>
        <v>8.3333333333333329E-2</v>
      </c>
    </row>
    <row r="18" spans="1:10" ht="15.75" thickBot="1" x14ac:dyDescent="0.3">
      <c r="A18" s="2">
        <f t="shared" si="0"/>
        <v>0.48958333333333359</v>
      </c>
      <c r="B18" s="31" t="str">
        <f>IF(ISBLANK(EDT_C3!B18),"Renseignez dans EDT_C3",EDT_C3!B18)</f>
        <v>Pause méridienne</v>
      </c>
      <c r="C18" s="31" t="str">
        <f>IF(ISBLANK(EDT_C3!C18),"Renseignez dans EDT_C3",EDT_C3!C18)</f>
        <v>Pause méridienne</v>
      </c>
      <c r="D18" s="31" t="str">
        <f>IF(ISBLANK(EDT_C3!D18),"Renseignez dans EDT_C3",EDT_C3!D18)</f>
        <v>Pause méridienne</v>
      </c>
      <c r="E18" s="31" t="str">
        <f>IF(ISBLANK(EDT_C3!E18),"Renseignez dans EDT_C3",EDT_C3!E18)</f>
        <v>Pause méridienne</v>
      </c>
      <c r="F18" s="28"/>
    </row>
    <row r="19" spans="1:10" x14ac:dyDescent="0.25">
      <c r="A19" s="2">
        <f t="shared" si="0"/>
        <v>0.50000000000000022</v>
      </c>
      <c r="B19" s="31" t="str">
        <f>IF(ISBLANK(EDT_C3!B19),"Renseignez dans EDT_C3",EDT_C3!B19)</f>
        <v>Pause méridienne</v>
      </c>
      <c r="C19" s="31" t="str">
        <f>IF(ISBLANK(EDT_C3!C19),"Renseignez dans EDT_C3",EDT_C3!C19)</f>
        <v>Pause méridienne</v>
      </c>
      <c r="D19" s="31" t="str">
        <f>IF(ISBLANK(EDT_C3!D19),"Renseignez dans EDT_C3",EDT_C3!D19)</f>
        <v>Pause méridienne</v>
      </c>
      <c r="E19" s="31" t="str">
        <f>IF(ISBLANK(EDT_C3!E19),"Renseignez dans EDT_C3",EDT_C3!E19)</f>
        <v>Pause méridienne</v>
      </c>
      <c r="F19" s="28"/>
      <c r="G19" s="48"/>
      <c r="H19" s="17" t="s">
        <v>39</v>
      </c>
      <c r="I19" s="17"/>
      <c r="J19" s="57" t="s">
        <v>13</v>
      </c>
    </row>
    <row r="20" spans="1:10" x14ac:dyDescent="0.25">
      <c r="A20" s="2">
        <f t="shared" si="0"/>
        <v>0.51041666666666685</v>
      </c>
      <c r="B20" s="31" t="str">
        <f>IF(ISBLANK(EDT_C3!B20),"Renseignez dans EDT_C3",EDT_C3!B20)</f>
        <v>Pause méridienne</v>
      </c>
      <c r="C20" s="31" t="str">
        <f>IF(ISBLANK(EDT_C3!C20),"Renseignez dans EDT_C3",EDT_C3!C20)</f>
        <v>Pause méridienne</v>
      </c>
      <c r="D20" s="31" t="str">
        <f>IF(ISBLANK(EDT_C3!D20),"Renseignez dans EDT_C3",EDT_C3!D20)</f>
        <v>Pause méridienne</v>
      </c>
      <c r="E20" s="31" t="str">
        <f>IF(ISBLANK(EDT_C3!E20),"Renseignez dans EDT_C3",EDT_C3!E20)</f>
        <v>Pause méridienne</v>
      </c>
      <c r="F20" s="28"/>
      <c r="G20" s="49" t="s">
        <v>20</v>
      </c>
      <c r="J20" s="14"/>
    </row>
    <row r="21" spans="1:10" x14ac:dyDescent="0.25">
      <c r="A21" s="2">
        <f t="shared" si="0"/>
        <v>0.52083333333333348</v>
      </c>
      <c r="B21" s="31" t="str">
        <f>IF(ISBLANK(EDT_C3!B21),"Renseignez dans EDT_C3",EDT_C3!B21)</f>
        <v>Pause méridienne</v>
      </c>
      <c r="C21" s="31" t="str">
        <f>IF(ISBLANK(EDT_C3!C21),"Renseignez dans EDT_C3",EDT_C3!C21)</f>
        <v>Pause méridienne</v>
      </c>
      <c r="D21" s="31" t="str">
        <f>IF(ISBLANK(EDT_C3!D21),"Renseignez dans EDT_C3",EDT_C3!D21)</f>
        <v>Pause méridienne</v>
      </c>
      <c r="E21" s="31" t="str">
        <f>IF(ISBLANK(EDT_C3!E21),"Renseignez dans EDT_C3",EDT_C3!E21)</f>
        <v>Pause méridienne</v>
      </c>
      <c r="F21" s="28"/>
      <c r="G21" s="50" t="s">
        <v>4</v>
      </c>
      <c r="H21" s="10">
        <f>EDT_C3!H21/24</f>
        <v>0</v>
      </c>
      <c r="I21" s="11">
        <f t="shared" ref="I21:I29" si="3">H21/I6</f>
        <v>0</v>
      </c>
      <c r="J21" s="51">
        <f>H6</f>
        <v>0.33333333333333331</v>
      </c>
    </row>
    <row r="22" spans="1:10" x14ac:dyDescent="0.25">
      <c r="A22" s="2">
        <f t="shared" si="0"/>
        <v>0.53125000000000011</v>
      </c>
      <c r="B22" s="31" t="str">
        <f>IF(ISBLANK(EDT_C3!B22),"Renseignez dans EDT_C3",EDT_C3!B22)</f>
        <v>Pause méridienne</v>
      </c>
      <c r="C22" s="31" t="str">
        <f>IF(ISBLANK(EDT_C3!C22),"Renseignez dans EDT_C3",EDT_C3!C22)</f>
        <v>Pause méridienne</v>
      </c>
      <c r="D22" s="31" t="str">
        <f>IF(ISBLANK(EDT_C3!D22),"Renseignez dans EDT_C3",EDT_C3!D22)</f>
        <v>Pause méridienne</v>
      </c>
      <c r="E22" s="31" t="str">
        <f>IF(ISBLANK(EDT_C3!E22),"Renseignez dans EDT_C3",EDT_C3!E22)</f>
        <v>Pause méridienne</v>
      </c>
      <c r="F22" s="28"/>
      <c r="G22" s="50" t="s">
        <v>5</v>
      </c>
      <c r="H22" s="10">
        <f>EDT_C3!H22/24</f>
        <v>0</v>
      </c>
      <c r="I22" s="11">
        <f t="shared" si="3"/>
        <v>0</v>
      </c>
      <c r="J22" s="51">
        <f t="shared" ref="J22:J29" si="4">H7</f>
        <v>0.20833333333333334</v>
      </c>
    </row>
    <row r="23" spans="1:10" x14ac:dyDescent="0.25">
      <c r="A23" s="2">
        <f t="shared" si="0"/>
        <v>0.54166666666666674</v>
      </c>
      <c r="B23" s="31" t="str">
        <f>IF(ISBLANK(EDT_C3!B23),"Renseignez dans EDT_C3",EDT_C3!B23)</f>
        <v>Pause méridienne</v>
      </c>
      <c r="C23" s="31" t="str">
        <f>IF(ISBLANK(EDT_C3!C23),"Renseignez dans EDT_C3",EDT_C3!C23)</f>
        <v>Pause méridienne</v>
      </c>
      <c r="D23" s="31" t="str">
        <f>IF(ISBLANK(EDT_C3!D23),"Renseignez dans EDT_C3",EDT_C3!D23)</f>
        <v>Pause méridienne</v>
      </c>
      <c r="E23" s="31" t="str">
        <f>IF(ISBLANK(EDT_C3!E23),"Renseignez dans EDT_C3",EDT_C3!E23)</f>
        <v>Pause méridienne</v>
      </c>
      <c r="F23" s="28"/>
      <c r="G23" s="50" t="s">
        <v>8</v>
      </c>
      <c r="H23" s="10">
        <f>EDT_C3!H23/24</f>
        <v>0</v>
      </c>
      <c r="I23" s="11">
        <f t="shared" si="3"/>
        <v>0</v>
      </c>
      <c r="J23" s="51">
        <f t="shared" si="4"/>
        <v>6.25E-2</v>
      </c>
    </row>
    <row r="24" spans="1:10" x14ac:dyDescent="0.25">
      <c r="A24" s="2">
        <f t="shared" si="0"/>
        <v>0.55208333333333337</v>
      </c>
      <c r="B24" s="31" t="str">
        <f>IF(ISBLANK(EDT_C3!B24),"Renseignez dans EDT_C3",EDT_C3!B24)</f>
        <v>Pause méridienne</v>
      </c>
      <c r="C24" s="31" t="str">
        <f>IF(ISBLANK(EDT_C3!C24),"Renseignez dans EDT_C3",EDT_C3!C24)</f>
        <v>Pause méridienne</v>
      </c>
      <c r="D24" s="31" t="str">
        <f>IF(ISBLANK(EDT_C3!D24),"Renseignez dans EDT_C3",EDT_C3!D24)</f>
        <v>Pause méridienne</v>
      </c>
      <c r="E24" s="31" t="str">
        <f>IF(ISBLANK(EDT_C3!E24),"Renseignez dans EDT_C3",EDT_C3!E24)</f>
        <v>Pause méridienne</v>
      </c>
      <c r="F24" s="28"/>
      <c r="G24" s="50" t="s">
        <v>10</v>
      </c>
      <c r="H24" s="10">
        <f>EDT_C3!H24/24</f>
        <v>0</v>
      </c>
      <c r="I24" s="11">
        <f t="shared" si="3"/>
        <v>0</v>
      </c>
      <c r="J24" s="51">
        <f t="shared" si="4"/>
        <v>0.125</v>
      </c>
    </row>
    <row r="25" spans="1:10" x14ac:dyDescent="0.25">
      <c r="A25" s="2">
        <f t="shared" si="0"/>
        <v>0.5625</v>
      </c>
      <c r="B25" s="31" t="str">
        <f>IF(ISBLANK(EDT_C3!B25),"Renseignez dans EDT_C3",EDT_C3!B25)</f>
        <v>Pause méridienne</v>
      </c>
      <c r="C25" s="31" t="str">
        <f>IF(ISBLANK(EDT_C3!C25),"Renseignez dans EDT_C3",EDT_C3!C25)</f>
        <v>Pause méridienne</v>
      </c>
      <c r="D25" s="31" t="str">
        <f>IF(ISBLANK(EDT_C3!D25),"Renseignez dans EDT_C3",EDT_C3!D25)</f>
        <v>Pause méridienne</v>
      </c>
      <c r="E25" s="31" t="str">
        <f>IF(ISBLANK(EDT_C3!E25),"Renseignez dans EDT_C3",EDT_C3!E25)</f>
        <v>Pause méridienne</v>
      </c>
      <c r="F25" s="28"/>
      <c r="G25" s="50" t="s">
        <v>7</v>
      </c>
      <c r="H25" s="10">
        <f>EDT_C3!H25/24</f>
        <v>0</v>
      </c>
      <c r="I25" s="11">
        <f t="shared" si="3"/>
        <v>0</v>
      </c>
      <c r="J25" s="51">
        <f t="shared" si="4"/>
        <v>8.3333333333333329E-2</v>
      </c>
    </row>
    <row r="26" spans="1:10" x14ac:dyDescent="0.25">
      <c r="A26" s="2">
        <f t="shared" si="0"/>
        <v>0.57291666666666663</v>
      </c>
      <c r="B26" s="31" t="str">
        <f>IF(ISBLANK(EDT_C3!B26),"Renseignez dans EDT_C3",EDT_C3!B26)</f>
        <v>Renseignez dans EDT_C3</v>
      </c>
      <c r="C26" s="31" t="str">
        <f>IF(ISBLANK(EDT_C3!C26),"Renseignez dans EDT_C3",EDT_C3!C26)</f>
        <v>Renseignez dans EDT_C3</v>
      </c>
      <c r="D26" s="31" t="str">
        <f>IF(ISBLANK(EDT_C3!D26),"Renseignez dans EDT_C3",EDT_C3!D26)</f>
        <v>Renseignez dans EDT_C3</v>
      </c>
      <c r="E26" s="31" t="str">
        <f>IF(ISBLANK(EDT_C3!E26),"Renseignez dans EDT_C3",EDT_C3!E26)</f>
        <v>Renseignez dans EDT_C3</v>
      </c>
      <c r="F26" s="28"/>
      <c r="G26" s="50" t="s">
        <v>23</v>
      </c>
      <c r="H26" s="10">
        <f>EDT_C3!H26/24</f>
        <v>0</v>
      </c>
      <c r="I26" s="11">
        <f t="shared" si="3"/>
        <v>0</v>
      </c>
      <c r="J26" s="51">
        <f t="shared" si="4"/>
        <v>4.1666666666666664E-2</v>
      </c>
    </row>
    <row r="27" spans="1:10" x14ac:dyDescent="0.25">
      <c r="A27" s="2">
        <f t="shared" si="0"/>
        <v>0.58333333333333326</v>
      </c>
      <c r="B27" s="31" t="str">
        <f>IF(ISBLANK(EDT_C3!B27),"Renseignez dans EDT_C3",EDT_C3!B27)</f>
        <v>Renseignez dans EDT_C3</v>
      </c>
      <c r="C27" s="31" t="str">
        <f>IF(ISBLANK(EDT_C3!C27),"Renseignez dans EDT_C3",EDT_C3!C27)</f>
        <v>Renseignez dans EDT_C3</v>
      </c>
      <c r="D27" s="31" t="str">
        <f>IF(ISBLANK(EDT_C3!D27),"Renseignez dans EDT_C3",EDT_C3!D27)</f>
        <v>Renseignez dans EDT_C3</v>
      </c>
      <c r="E27" s="31" t="str">
        <f>IF(ISBLANK(EDT_C3!E27),"Renseignez dans EDT_C3",EDT_C3!E27)</f>
        <v>Renseignez dans EDT_C3</v>
      </c>
      <c r="F27" s="28"/>
      <c r="G27" s="50" t="s">
        <v>12</v>
      </c>
      <c r="H27" s="10">
        <f>EDT_C3!H27/24</f>
        <v>0</v>
      </c>
      <c r="I27" s="11">
        <f t="shared" si="3"/>
        <v>0</v>
      </c>
      <c r="J27" s="51">
        <f t="shared" si="4"/>
        <v>6.9444444444444448E-2</v>
      </c>
    </row>
    <row r="28" spans="1:10" x14ac:dyDescent="0.25">
      <c r="A28" s="2">
        <f t="shared" si="0"/>
        <v>0.59374999999999989</v>
      </c>
      <c r="B28" s="31" t="str">
        <f>IF(ISBLANK(EDT_C3!B28),"Renseignez dans EDT_C3",EDT_C3!B28)</f>
        <v>Renseignez dans EDT_C3</v>
      </c>
      <c r="C28" s="31" t="str">
        <f>IF(ISBLANK(EDT_C3!C28),"Renseignez dans EDT_C3",EDT_C3!C28)</f>
        <v>Renseignez dans EDT_C3</v>
      </c>
      <c r="D28" s="31" t="str">
        <f>IF(ISBLANK(EDT_C3!D28),"Renseignez dans EDT_C3",EDT_C3!D28)</f>
        <v>Renseignez dans EDT_C3</v>
      </c>
      <c r="E28" s="31" t="str">
        <f>IF(ISBLANK(EDT_C3!E28),"Renseignez dans EDT_C3",EDT_C3!E28)</f>
        <v>Renseignez dans EDT_C3</v>
      </c>
      <c r="F28" s="28"/>
      <c r="G28" s="50" t="s">
        <v>11</v>
      </c>
      <c r="H28" s="10">
        <f>EDT_C3!H28/24</f>
        <v>0</v>
      </c>
      <c r="I28" s="11">
        <f t="shared" si="3"/>
        <v>0</v>
      </c>
      <c r="J28" s="51">
        <f t="shared" si="4"/>
        <v>3.4722222222222224E-2</v>
      </c>
    </row>
    <row r="29" spans="1:10" x14ac:dyDescent="0.25">
      <c r="A29" s="2">
        <f t="shared" si="0"/>
        <v>0.60416666666666652</v>
      </c>
      <c r="B29" s="31" t="str">
        <f>IF(ISBLANK(EDT_C3!B29),"Renseignez dans EDT_C3",EDT_C3!B29)</f>
        <v>Renseignez dans EDT_C3</v>
      </c>
      <c r="C29" s="31" t="str">
        <f>IF(ISBLANK(EDT_C3!C29),"Renseignez dans EDT_C3",EDT_C3!C29)</f>
        <v>Renseignez dans EDT_C3</v>
      </c>
      <c r="D29" s="31" t="str">
        <f>IF(ISBLANK(EDT_C3!D29),"Renseignez dans EDT_C3",EDT_C3!D29)</f>
        <v>Renseignez dans EDT_C3</v>
      </c>
      <c r="E29" s="31" t="str">
        <f>IF(ISBLANK(EDT_C3!E29),"Renseignez dans EDT_C3",EDT_C3!E29)</f>
        <v>Renseignez dans EDT_C3</v>
      </c>
      <c r="F29" s="28"/>
      <c r="G29" s="50" t="s">
        <v>9</v>
      </c>
      <c r="H29" s="10">
        <f>EDT_C3!H29/24</f>
        <v>0</v>
      </c>
      <c r="I29" s="11">
        <f t="shared" si="3"/>
        <v>0</v>
      </c>
      <c r="J29" s="51">
        <f t="shared" si="4"/>
        <v>4.1666666666666664E-2</v>
      </c>
    </row>
    <row r="30" spans="1:10" x14ac:dyDescent="0.25">
      <c r="A30" s="2">
        <f t="shared" si="0"/>
        <v>0.61458333333333315</v>
      </c>
      <c r="B30" s="31" t="str">
        <f>IF(ISBLANK(EDT_C3!B30),"Renseignez dans EDT_C3",EDT_C3!B30)</f>
        <v>Renseignez dans EDT_C3</v>
      </c>
      <c r="C30" s="31" t="str">
        <f>IF(ISBLANK(EDT_C3!C30),"Renseignez dans EDT_C3",EDT_C3!C30)</f>
        <v>Renseignez dans EDT_C3</v>
      </c>
      <c r="D30" s="31" t="str">
        <f>IF(ISBLANK(EDT_C3!D30),"Renseignez dans EDT_C3",EDT_C3!D30)</f>
        <v>Renseignez dans EDT_C3</v>
      </c>
      <c r="E30" s="31" t="str">
        <f>IF(ISBLANK(EDT_C3!E30),"Renseignez dans EDT_C3",EDT_C3!E30)</f>
        <v>Renseignez dans EDT_C3</v>
      </c>
      <c r="F30" s="28"/>
      <c r="G30" s="50" t="s">
        <v>25</v>
      </c>
      <c r="H30" s="10">
        <f>EDT_C3!H30/24</f>
        <v>0.33333333333333331</v>
      </c>
      <c r="J30" s="52"/>
    </row>
    <row r="31" spans="1:10" ht="15.75" thickBot="1" x14ac:dyDescent="0.3">
      <c r="A31" s="2">
        <f t="shared" si="0"/>
        <v>0.62499999999999978</v>
      </c>
      <c r="B31" s="31" t="str">
        <f>IF(ISBLANK(EDT_C3!B31),"Renseignez dans EDT_C3",EDT_C3!B31)</f>
        <v>Renseignez dans EDT_C3</v>
      </c>
      <c r="C31" s="31" t="str">
        <f>IF(ISBLANK(EDT_C3!C31),"Renseignez dans EDT_C3",EDT_C3!C31)</f>
        <v>Renseignez dans EDT_C3</v>
      </c>
      <c r="D31" s="31" t="str">
        <f>IF(ISBLANK(EDT_C3!D31),"Renseignez dans EDT_C3",EDT_C3!D31)</f>
        <v>Renseignez dans EDT_C3</v>
      </c>
      <c r="E31" s="31" t="str">
        <f>IF(ISBLANK(EDT_C3!E31),"Renseignez dans EDT_C3",EDT_C3!E31)</f>
        <v>Renseignez dans EDT_C3</v>
      </c>
      <c r="F31" s="28"/>
      <c r="G31" s="53" t="s">
        <v>6</v>
      </c>
      <c r="H31" s="55">
        <f>EDT_C3!H31/24</f>
        <v>0</v>
      </c>
      <c r="I31" s="54"/>
      <c r="J31" s="56"/>
    </row>
    <row r="32" spans="1:10" x14ac:dyDescent="0.25">
      <c r="A32" s="2">
        <f t="shared" si="0"/>
        <v>0.63541666666666641</v>
      </c>
      <c r="B32" s="31" t="str">
        <f>IF(ISBLANK(EDT_C3!B32),"Renseignez dans EDT_C3",EDT_C3!B32)</f>
        <v>Renseignez dans EDT_C3</v>
      </c>
      <c r="C32" s="31" t="str">
        <f>IF(ISBLANK(EDT_C3!C32),"Renseignez dans EDT_C3",EDT_C3!C32)</f>
        <v>Renseignez dans EDT_C3</v>
      </c>
      <c r="D32" s="31" t="str">
        <f>IF(ISBLANK(EDT_C3!D32),"Renseignez dans EDT_C3",EDT_C3!D32)</f>
        <v>Renseignez dans EDT_C3</v>
      </c>
      <c r="E32" s="31" t="str">
        <f>IF(ISBLANK(EDT_C3!E32),"Renseignez dans EDT_C3",EDT_C3!E32)</f>
        <v>Renseignez dans EDT_C3</v>
      </c>
      <c r="F32" s="28"/>
    </row>
    <row r="33" spans="1:6" x14ac:dyDescent="0.25">
      <c r="A33" s="2">
        <f t="shared" si="0"/>
        <v>0.64583333333333304</v>
      </c>
      <c r="B33" s="31" t="str">
        <f>IF(ISBLANK(EDT_C3!B33),"Renseignez dans EDT_C3",EDT_C3!B33)</f>
        <v>Renseignez dans EDT_C3</v>
      </c>
      <c r="C33" s="31" t="str">
        <f>IF(ISBLANK(EDT_C3!C33),"Renseignez dans EDT_C3",EDT_C3!C33)</f>
        <v>Renseignez dans EDT_C3</v>
      </c>
      <c r="D33" s="31" t="str">
        <f>IF(ISBLANK(EDT_C3!D33),"Renseignez dans EDT_C3",EDT_C3!D33)</f>
        <v>Renseignez dans EDT_C3</v>
      </c>
      <c r="E33" s="31" t="str">
        <f>IF(ISBLANK(EDT_C3!E33),"Renseignez dans EDT_C3",EDT_C3!E33)</f>
        <v>Renseignez dans EDT_C3</v>
      </c>
      <c r="F33" s="28"/>
    </row>
    <row r="34" spans="1:6" x14ac:dyDescent="0.25">
      <c r="A34" s="2">
        <f t="shared" si="0"/>
        <v>0.65624999999999967</v>
      </c>
      <c r="B34" s="31" t="str">
        <f>IF(ISBLANK(EDT_C3!B34),"Renseignez dans EDT_C3",EDT_C3!B34)</f>
        <v>Renseignez dans EDT_C3</v>
      </c>
      <c r="C34" s="31" t="str">
        <f>IF(ISBLANK(EDT_C3!C34),"Renseignez dans EDT_C3",EDT_C3!C34)</f>
        <v>Renseignez dans EDT_C3</v>
      </c>
      <c r="D34" s="31" t="str">
        <f>IF(ISBLANK(EDT_C3!D34),"Renseignez dans EDT_C3",EDT_C3!D34)</f>
        <v>Renseignez dans EDT_C3</v>
      </c>
      <c r="E34" s="31" t="str">
        <f>IF(ISBLANK(EDT_C3!E34),"Renseignez dans EDT_C3",EDT_C3!E34)</f>
        <v>Renseignez dans EDT_C3</v>
      </c>
      <c r="F34" s="28"/>
    </row>
    <row r="35" spans="1:6" x14ac:dyDescent="0.25">
      <c r="A35" s="2">
        <f t="shared" si="0"/>
        <v>0.6666666666666663</v>
      </c>
      <c r="B35" s="31" t="str">
        <f>IF(ISBLANK(EDT_C3!B35),"Renseignez dans EDT_C3",EDT_C3!B35)</f>
        <v>Renseignez dans EDT_C3</v>
      </c>
      <c r="C35" s="31" t="str">
        <f>IF(ISBLANK(EDT_C3!C35),"Renseignez dans EDT_C3",EDT_C3!C35)</f>
        <v>Renseignez dans EDT_C3</v>
      </c>
      <c r="D35" s="31" t="str">
        <f>IF(ISBLANK(EDT_C3!D35),"Renseignez dans EDT_C3",EDT_C3!D35)</f>
        <v>Renseignez dans EDT_C3</v>
      </c>
      <c r="E35" s="31" t="str">
        <f>IF(ISBLANK(EDT_C3!E35),"Renseignez dans EDT_C3",EDT_C3!E35)</f>
        <v>Renseignez dans EDT_C3</v>
      </c>
      <c r="F35" s="28"/>
    </row>
    <row r="36" spans="1:6" x14ac:dyDescent="0.25">
      <c r="A36" s="2">
        <f t="shared" si="0"/>
        <v>0.67708333333333293</v>
      </c>
      <c r="B36" s="31" t="str">
        <f>IF(ISBLANK(EDT_C3!B36),"Renseignez dans EDT_C3",EDT_C3!B36)</f>
        <v>Renseignez dans EDT_C3</v>
      </c>
      <c r="C36" s="31" t="str">
        <f>IF(ISBLANK(EDT_C3!C36),"Renseignez dans EDT_C3",EDT_C3!C36)</f>
        <v>Renseignez dans EDT_C3</v>
      </c>
      <c r="D36" s="31" t="str">
        <f>IF(ISBLANK(EDT_C3!D36),"Renseignez dans EDT_C3",EDT_C3!D36)</f>
        <v>Renseignez dans EDT_C3</v>
      </c>
      <c r="E36" s="31" t="str">
        <f>IF(ISBLANK(EDT_C3!E36),"Renseignez dans EDT_C3",EDT_C3!E36)</f>
        <v>Renseignez dans EDT_C3</v>
      </c>
      <c r="F36" s="28"/>
    </row>
    <row r="37" spans="1:6" x14ac:dyDescent="0.25">
      <c r="A37" s="2">
        <f t="shared" si="0"/>
        <v>0.68749999999999956</v>
      </c>
      <c r="B37" s="31" t="str">
        <f>IF(ISBLANK(EDT_C3!B37),"Renseignez dans EDT_C3",EDT_C3!B37)</f>
        <v>Renseignez dans EDT_C3</v>
      </c>
      <c r="C37" s="31" t="str">
        <f>IF(ISBLANK(EDT_C3!C37),"Renseignez dans EDT_C3",EDT_C3!C37)</f>
        <v>Renseignez dans EDT_C3</v>
      </c>
      <c r="D37" s="31" t="str">
        <f>IF(ISBLANK(EDT_C3!D37),"Renseignez dans EDT_C3",EDT_C3!D37)</f>
        <v>Renseignez dans EDT_C3</v>
      </c>
      <c r="E37" s="31" t="str">
        <f>IF(ISBLANK(EDT_C3!E37),"Renseignez dans EDT_C3",EDT_C3!E37)</f>
        <v>Renseignez dans EDT_C3</v>
      </c>
      <c r="F37" s="28"/>
    </row>
    <row r="38" spans="1:6" x14ac:dyDescent="0.25">
      <c r="A38" s="27"/>
      <c r="B38" s="27"/>
      <c r="C38" s="27"/>
      <c r="D38" s="27"/>
      <c r="E38" s="27"/>
    </row>
    <row r="40" spans="1:6" x14ac:dyDescent="0.25">
      <c r="B40" s="3" t="s">
        <v>73</v>
      </c>
    </row>
    <row r="41" spans="1:6" x14ac:dyDescent="0.25">
      <c r="B41" s="3" t="s">
        <v>70</v>
      </c>
    </row>
    <row r="42" spans="1:6" x14ac:dyDescent="0.25">
      <c r="B42" s="3" t="s">
        <v>71</v>
      </c>
    </row>
    <row r="43" spans="1:6" x14ac:dyDescent="0.25">
      <c r="B43" s="3" t="s">
        <v>72</v>
      </c>
    </row>
  </sheetData>
  <sheetProtection algorithmName="SHA-512" hashValue="31G6jY1Z8IUIdRYJrS+4wsaFUC4cwhXtPHCAn3gkyDP2EOynNaog2/oXKorNyShhw8Zvwvhy+xMjUyoY3cne+w==" saltValue="OkBqhmLL2pEkAbI/qpCPsA==" spinCount="100000" sheet="1" selectLockedCells="1"/>
  <conditionalFormatting sqref="B6:E37">
    <cfRule type="containsText" dxfId="32" priority="1" operator="containsText" text="Pause">
      <formula>NOT(ISERROR(SEARCH("Pause",B6)))</formula>
    </cfRule>
    <cfRule type="containsText" dxfId="31" priority="2" operator="containsText" text="Arts plastiques/HDA">
      <formula>NOT(ISERROR(SEARCH("Arts plastiques/HDA",B6)))</formula>
    </cfRule>
    <cfRule type="containsText" dxfId="30" priority="3" operator="containsText" text="Musique">
      <formula>NOT(ISERROR(SEARCH("Musique",B6)))</formula>
    </cfRule>
    <cfRule type="containsText" dxfId="29" priority="4" operator="containsText" text="EMC">
      <formula>NOT(ISERROR(SEARCH("EMC",B6)))</formula>
    </cfRule>
    <cfRule type="containsText" dxfId="28" priority="5" operator="containsText" text="Récréation">
      <formula>NOT(ISERROR(SEARCH("Récréation",B6)))</formula>
    </cfRule>
    <cfRule type="containsText" dxfId="27" priority="6" operator="containsText" text="Histoire-Géo">
      <formula>NOT(ISERROR(SEARCH("Histoire-Géo",B6)))</formula>
    </cfRule>
    <cfRule type="containsText" dxfId="26" priority="7" operator="containsText" text="Sciences">
      <formula>NOT(ISERROR(SEARCH("Sciences",B6)))</formula>
    </cfRule>
    <cfRule type="containsText" dxfId="25" priority="8" operator="containsText" text="EPS">
      <formula>NOT(ISERROR(SEARCH("EPS",B6)))</formula>
    </cfRule>
    <cfRule type="containsText" dxfId="24" priority="9" operator="containsText" text="Anglais">
      <formula>NOT(ISERROR(SEARCH("Anglais",B6)))</formula>
    </cfRule>
    <cfRule type="containsText" dxfId="23" priority="10" operator="containsText" text="Mathématiques">
      <formula>NOT(ISERROR(SEARCH("Mathématiques",B6)))</formula>
    </cfRule>
    <cfRule type="containsText" dxfId="22" priority="11" operator="containsText" text="Français">
      <formula>NOT(ISERROR(SEARCH("Français",B6)))</formula>
    </cfRule>
    <cfRule type="containsText" dxfId="21" priority="12" operator="containsText" text="Pause">
      <formula>NOT(ISERROR(SEARCH("Pause",B6)))</formula>
    </cfRule>
    <cfRule type="containsText" dxfId="20" priority="13" operator="containsText" text="Arts plastiques/HDA">
      <formula>NOT(ISERROR(SEARCH("Arts plastiques/HDA",B6)))</formula>
    </cfRule>
    <cfRule type="containsText" dxfId="19" priority="14" operator="containsText" text="Musique">
      <formula>NOT(ISERROR(SEARCH("Musique",B6)))</formula>
    </cfRule>
    <cfRule type="containsText" dxfId="18" priority="15" operator="containsText" text="EMC">
      <formula>NOT(ISERROR(SEARCH("EMC",B6)))</formula>
    </cfRule>
    <cfRule type="containsText" dxfId="17" priority="16" operator="containsText" text="Récréation">
      <formula>NOT(ISERROR(SEARCH("Récréation",B6)))</formula>
    </cfRule>
    <cfRule type="containsText" dxfId="16" priority="17" operator="containsText" text="Histoire-Géo">
      <formula>NOT(ISERROR(SEARCH("Histoire-Géo",B6)))</formula>
    </cfRule>
    <cfRule type="containsText" dxfId="15" priority="18" operator="containsText" text="Sciences">
      <formula>NOT(ISERROR(SEARCH("Sciences",B6)))</formula>
    </cfRule>
    <cfRule type="containsText" dxfId="14" priority="19" operator="containsText" text="EPS">
      <formula>NOT(ISERROR(SEARCH("EPS",B6)))</formula>
    </cfRule>
    <cfRule type="containsText" dxfId="13" priority="20" operator="containsText" text="Anglais">
      <formula>NOT(ISERROR(SEARCH("Anglais",B6)))</formula>
    </cfRule>
    <cfRule type="containsText" dxfId="12" priority="21" operator="containsText" text="Mathématiques">
      <formula>NOT(ISERROR(SEARCH("Mathématiques",B6)))</formula>
    </cfRule>
  </conditionalFormatting>
  <conditionalFormatting sqref="G6">
    <cfRule type="containsText" dxfId="11" priority="24" operator="containsText" text="Français">
      <formula>NOT(ISERROR(SEARCH("Français",G6)))</formula>
    </cfRule>
  </conditionalFormatting>
  <conditionalFormatting sqref="G6:G15 G21:G31">
    <cfRule type="containsText" dxfId="10" priority="25" operator="containsText" text="Pause">
      <formula>NOT(ISERROR(SEARCH("Pause",G6)))</formula>
    </cfRule>
    <cfRule type="containsText" dxfId="9" priority="26" operator="containsText" text="Arts plastiques/HDA">
      <formula>NOT(ISERROR(SEARCH("Arts plastiques/HDA",G6)))</formula>
    </cfRule>
    <cfRule type="containsText" dxfId="8" priority="27" operator="containsText" text="Musique">
      <formula>NOT(ISERROR(SEARCH("Musique",G6)))</formula>
    </cfRule>
    <cfRule type="containsText" dxfId="7" priority="28" operator="containsText" text="EMC">
      <formula>NOT(ISERROR(SEARCH("EMC",G6)))</formula>
    </cfRule>
    <cfRule type="containsText" dxfId="6" priority="29" operator="containsText" text="Récréation">
      <formula>NOT(ISERROR(SEARCH("Récréation",G6)))</formula>
    </cfRule>
    <cfRule type="containsText" dxfId="5" priority="30" operator="containsText" text="Histoire-Géo">
      <formula>NOT(ISERROR(SEARCH("Histoire-Géo",G6)))</formula>
    </cfRule>
    <cfRule type="containsText" dxfId="4" priority="31" operator="containsText" text="Sciences">
      <formula>NOT(ISERROR(SEARCH("Sciences",G6)))</formula>
    </cfRule>
    <cfRule type="containsText" dxfId="3" priority="32" operator="containsText" text="EPS">
      <formula>NOT(ISERROR(SEARCH("EPS",G6)))</formula>
    </cfRule>
    <cfRule type="containsText" dxfId="2" priority="33" operator="containsText" text="Anglais">
      <formula>NOT(ISERROR(SEARCH("Anglais",G6)))</formula>
    </cfRule>
    <cfRule type="containsText" dxfId="1" priority="34" operator="containsText" text="Mathématiques">
      <formula>NOT(ISERROR(SEARCH("Mathématiques",G6)))</formula>
    </cfRule>
  </conditionalFormatting>
  <conditionalFormatting sqref="G21">
    <cfRule type="containsText" dxfId="0" priority="35" operator="containsText" text="Français">
      <formula>NOT(ISERROR(SEARCH("Français",G21)))</formula>
    </cfRule>
  </conditionalFormatting>
  <conditionalFormatting sqref="I21:I29">
    <cfRule type="dataBar" priority="23">
      <dataBar>
        <cfvo type="min"/>
        <cfvo type="max"/>
        <color rgb="FF638EC6"/>
      </dataBar>
      <extLst>
        <ext xmlns:x14="http://schemas.microsoft.com/office/spreadsheetml/2009/9/main" uri="{B025F937-C7B1-47D3-B67F-A62EFF666E3E}">
          <x14:id>{1F24290E-7873-4EAB-B402-D8B77B4EB2CF}</x14:id>
        </ext>
      </extLst>
    </cfRule>
  </conditionalFormatting>
  <pageMargins left="0.7" right="0.7" top="0.75" bottom="0.75" header="0.3" footer="0.3"/>
  <pageSetup paperSize="9" orientation="landscape" horizontalDpi="0" verticalDpi="0" r:id="rId1"/>
  <extLst>
    <ext xmlns:x14="http://schemas.microsoft.com/office/spreadsheetml/2009/9/main" uri="{78C0D931-6437-407d-A8EE-F0AAD7539E65}">
      <x14:conditionalFormattings>
        <x14:conditionalFormatting xmlns:xm="http://schemas.microsoft.com/office/excel/2006/main">
          <x14:cfRule type="dataBar" id="{1F24290E-7873-4EAB-B402-D8B77B4EB2CF}">
            <x14:dataBar minLength="0" maxLength="100" border="1" negativeBarBorderColorSameAsPositive="0">
              <x14:cfvo type="autoMin"/>
              <x14:cfvo type="autoMax"/>
              <x14:borderColor rgb="FF638EC6"/>
              <x14:negativeFillColor rgb="FFFF0000"/>
              <x14:negativeBorderColor rgb="FFFF0000"/>
              <x14:axisColor rgb="FF000000"/>
            </x14:dataBar>
          </x14:cfRule>
          <xm:sqref>I21:I29</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A 8 D A A B Q S w M E F A A C A A g A b o A d W 3 E a M j 2 o A A A A + A A A A B I A H A B D b 2 5 m a W c v U G F j a 2 F n Z S 5 4 b W w g o h g A K K A U A A A A A A A A A A A A A A A A A A A A A A A A A A A A e 7 9 7 v 4 1 9 R W 6 O Q l l q U X F m f p 6 t k q G e g Z J C c U l i X k p i T n 5 e q q 1 S X r 6 S v R 0 v l 0 1 A Y n J 2 Y n q q A l B 1 X r F V R X G K r V J G S U m B l b 5 + e X m 5 X r m x X n 5 R u r 6 R g Y G h f o S v T 3 B y R m p u o h J c c S Z h x b q Z e S B r k 1 O V 7 G z C I K 6 x M 9 I z N D H V M z Q w M t c z s N G H i d r 4 Z u Y h V B g B X Q y S R R K 0 c S 7 N K S k t S r V L K 9 J 1 C 7 L R h 3 F t 9 K G e s A M A U E s D B B Q A A g A I A G 6 A H V t T c j g s m w A A A O E A A A A T A B w A W 0 N v b n R l b n R f V H l w Z X N d L n h t b C C i G A A o o B Q A A A A A A A A A A A A A A A A A A A A A A A A A A A B t j j 0 O w j A M R q 8 S e W 9 d G B B C T R m A G 3 C B K L g / o n G i x k X l b A w c i S u Q t m t H f 3 7 P n 3 + f b 3 m e X K 9 e N M T O s 4 Z d X o A i t v 7 R c a N h l D o 7 w r k q 7 + 9 A U S W U o 4 Z W J J w Q o 2 3 J m Z j 7 Q J w 2 t R + c k T Q O D Q Z j n 6 Y h 3 B f F A a 1 n I Z Z M 5 h t Q l V e q z d i L u k 0 p X m u T D u q y c n O V B q F J c I l x 0 3 B b f O h N x 4 u B y 8 P V H 1 B L A w Q U A A I A C A B u g B 1 b K I p H u A 4 A A A A R A A A A E w A c A E Z v c m 1 1 b G F z L 1 N l Y 3 R p b 2 4 x L m 0 g o h g A K K A U A A A A A A A A A A A A A A A A A A A A A A A A A A A A K 0 5 N L s n M z 1 M I h t C G 1 g B Q S w E C L Q A U A A I A C A B u g B 1 b c R o y P a g A A A D 4 A A A A E g A A A A A A A A A A A A A A A A A A A A A A Q 2 9 u Z m l n L 1 B h Y 2 t h Z 2 U u e G 1 s U E s B A i 0 A F A A C A A g A b o A d W 1 N y O C y b A A A A 4 Q A A A B M A A A A A A A A A A A A A A A A A 9 A A A A F t D b 2 5 0 Z W 5 0 X 1 R 5 c G V z X S 5 4 b W x Q S w E C L Q A U A A I A C A B u g B 1 b K I p H u A 4 A A A A R A A A A E w A A A A A A A A A A A A A A A A D c A Q A A R m 9 y b X V s Y X M v U 2 V j d G l v b j E u b V B L B Q Y A A A A A A w A D A M I A A A A 3 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H r z N V X Z s 8 0 e u O X T G l a F K v g A A A A A C A A A A A A A Q Z g A A A A E A A C A A A A D h z g x f k B / P S o 7 7 u E Q 4 A E t W a O Q i D i 5 e f g 3 A a g + b S z a H Q Q A A A A A O g A A A A A I A A C A A A A D B 2 5 + K D 4 A U o I f y Q l z C g 8 8 T i I H I o p i W 3 O i W I 1 4 D C E g t o F A A A A C g w W Y Z 9 4 x F w + S M Z H Q R S 0 + d l f j X n A G D g w K + 5 7 x 6 s H 0 h w g b S 2 e 4 f e c a J Q 2 I W S V N 3 7 V u M 8 d K L A w L h L 0 q u f S g N P x J j / b e i k t T f L z e 6 1 3 8 z e L K M w E A A A A A Y O b C j M g 2 h D l M l q m u M D N S B J N d D V n q f n u G / M E e Q g e n c K T p d T j 4 z c 8 I N k X 2 U + a 6 6 2 A u M m C r F l w K Z C J U J G O N K h D B A < / D a t a M a s h u p > 
</file>

<file path=customXml/itemProps1.xml><?xml version="1.0" encoding="utf-8"?>
<ds:datastoreItem xmlns:ds="http://schemas.openxmlformats.org/officeDocument/2006/customXml" ds:itemID="{56B23D34-43A9-415C-876B-4DD3ACA7D73C}">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9</vt:i4>
      </vt:variant>
    </vt:vector>
  </HeadingPairs>
  <TitlesOfParts>
    <vt:vector size="14" baseType="lpstr">
      <vt:lpstr>Explications</vt:lpstr>
      <vt:lpstr>EDT_C2</vt:lpstr>
      <vt:lpstr>EDT_C2_m</vt:lpstr>
      <vt:lpstr>EDT_C3</vt:lpstr>
      <vt:lpstr>EDT_C3_m</vt:lpstr>
      <vt:lpstr>EDT_C2_m!L_ens_cycle2</vt:lpstr>
      <vt:lpstr>L_ens_cycle2</vt:lpstr>
      <vt:lpstr>EDT_C2!L_enseignements</vt:lpstr>
      <vt:lpstr>EDT_C2_m!L_enseignements</vt:lpstr>
      <vt:lpstr>EDT_C3_m!L_enseignements</vt:lpstr>
      <vt:lpstr>L_enseignements</vt:lpstr>
      <vt:lpstr>EDT_C2!Zone_d_impression</vt:lpstr>
      <vt:lpstr>EDT_C2_m!Zone_d_impression</vt:lpstr>
      <vt:lpstr>EDT_C3!Zone_d_impression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 perrodon</dc:creator>
  <cp:lastModifiedBy>Bobo P</cp:lastModifiedBy>
  <cp:lastPrinted>2025-08-30T17:23:25Z</cp:lastPrinted>
  <dcterms:created xsi:type="dcterms:W3CDTF">2025-08-03T18:09:31Z</dcterms:created>
  <dcterms:modified xsi:type="dcterms:W3CDTF">2025-08-30T17:39:45Z</dcterms:modified>
</cp:coreProperties>
</file>